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9075" tabRatio="614" activeTab="6"/>
  </bookViews>
  <sheets>
    <sheet name="สำนักปลัด (2)" sheetId="1" r:id="rId1"/>
    <sheet name="กองคลัง" sheetId="2" r:id="rId2"/>
    <sheet name="กองการศึกษา" sheetId="3" r:id="rId3"/>
    <sheet name="งบกลาง (2)" sheetId="4" r:id="rId4"/>
    <sheet name="กองช่าง" sheetId="5" r:id="rId5"/>
    <sheet name="กองสวัสดิการ" sheetId="6" r:id="rId6"/>
    <sheet name="อบต.หนองหลวง (2)" sheetId="7" r:id="rId7"/>
    <sheet name="อบต.หนองหลวง (3)" sheetId="8" r:id="rId8"/>
  </sheets>
  <definedNames>
    <definedName name="_xlnm.Print_Area" localSheetId="1">'กองคลัง'!$A$1:$O$58</definedName>
    <definedName name="_xlnm.Print_Area" localSheetId="5">'กองสวัสดิการ'!$A$1:$O$80</definedName>
    <definedName name="_xlnm.Print_Area" localSheetId="3">'งบกลาง (2)'!$A$1:$N$22</definedName>
    <definedName name="_xlnm.Print_Area" localSheetId="0">'สำนักปลัด (2)'!$A$1:$O$190</definedName>
  </definedNames>
  <calcPr fullCalcOnLoad="1"/>
</workbook>
</file>

<file path=xl/sharedStrings.xml><?xml version="1.0" encoding="utf-8"?>
<sst xmlns="http://schemas.openxmlformats.org/spreadsheetml/2006/main" count="3982" uniqueCount="391">
  <si>
    <t>หมวด/รายการ/ประเภท</t>
  </si>
  <si>
    <t>งบประมาณ</t>
  </si>
  <si>
    <t>ทั้งสิ้น</t>
  </si>
  <si>
    <t>ไตรมาสที่  1</t>
  </si>
  <si>
    <t>ไตรมาสที่ 2</t>
  </si>
  <si>
    <t>ไตรมาสที่ 3</t>
  </si>
  <si>
    <t>ไตรมาสที่ 4</t>
  </si>
  <si>
    <t>1.  เงินเดือน(ฝ่ายการเมือง)</t>
  </si>
  <si>
    <t>2.  หมวดเงินเดือน(ฝ่ายประจำ)</t>
  </si>
  <si>
    <t>3.    หมวดค่าวัสดุ</t>
  </si>
  <si>
    <t xml:space="preserve"> </t>
  </si>
  <si>
    <t>ไตรมาสที่  2</t>
  </si>
  <si>
    <t>ไตรมาสที่  3</t>
  </si>
  <si>
    <t>ไตรมาสที่  4</t>
  </si>
  <si>
    <t>3.1 อุดหนุนหน่วยงานของรัฐหรือองค์กรเอกชนในกิจกรรมวันเป็นสาธารณประโยชน์</t>
  </si>
  <si>
    <r>
      <t>สำนักปลัด</t>
    </r>
    <r>
      <rPr>
        <b/>
        <sz val="16"/>
        <rFont val="TH SarabunPSK"/>
        <family val="2"/>
      </rPr>
      <t xml:space="preserve">  องค์การบริหารส่วนตำบลหนองหลวง      อำเภอเฝ้าไร่     จังหวัดหนองคาย</t>
    </r>
  </si>
  <si>
    <t>งบลงทุน</t>
  </si>
  <si>
    <t xml:space="preserve">หมวด  ค่าครุภัณฑ์ </t>
  </si>
  <si>
    <t>งบดำเนินงาน</t>
  </si>
  <si>
    <t>แผนงานสร้างความเข็มแข็งของชุมชน</t>
  </si>
  <si>
    <t>แผนงานการเกษตร</t>
  </si>
  <si>
    <t>แผนงานการพาณิชย์</t>
  </si>
  <si>
    <t>(1) ค่าใช้จ่ายสำหรับที่ทิ้งขยะ</t>
  </si>
  <si>
    <t>งานบริหารทั่วไป</t>
  </si>
  <si>
    <t xml:space="preserve"> งบบุคลากร</t>
  </si>
  <si>
    <t>งบเงินอุดหนุน</t>
  </si>
  <si>
    <t>งานระดับก่อนวัยเรียนและประถมศึกษา</t>
  </si>
  <si>
    <t>1.1 ประเภทรายจ่ายเกี่ยวเนื่องกับการปฏิบัติราชการที่ไม่เข้าลักษณะรายจ่ายหมวดอื่นๆ</t>
  </si>
  <si>
    <t>งานบริหารทั่วไปเกี่ยวกับการศึกษา</t>
  </si>
  <si>
    <t>กองช่าง  องค์การบริหารส่วนตำบลหนองหลวง  อำเภอเฝ้าไร่   จังหวัดหนองคาย</t>
  </si>
  <si>
    <t>งานบริหารงานทั่วไปเกี่ยวกับเคหะและชุมชน</t>
  </si>
  <si>
    <r>
      <t>กองสวัสดิการสังคม</t>
    </r>
    <r>
      <rPr>
        <b/>
        <sz val="16"/>
        <rFont val="TH SarabunPSK"/>
        <family val="2"/>
      </rPr>
      <t xml:space="preserve">  องค์การบริหารส่วนตำบลหนองหลวง   อำเภอเฝ้าไร่   จังหวัดหนองคาย</t>
    </r>
  </si>
  <si>
    <r>
      <t>งบกลาง</t>
    </r>
    <r>
      <rPr>
        <b/>
        <sz val="16"/>
        <rFont val="TH SarabunPSK"/>
        <family val="2"/>
      </rPr>
      <t xml:space="preserve">  องค์การบริหารส่วนตำบลหนองหลวง   อำเภอเฝ้าไร่   จังหวัดหนองคาย</t>
    </r>
  </si>
  <si>
    <r>
      <t>กองคลัง</t>
    </r>
    <r>
      <rPr>
        <b/>
        <sz val="16"/>
        <rFont val="TH SarabunPSK"/>
        <family val="2"/>
      </rPr>
      <t xml:space="preserve">  องค์การบริหารส่วนตำบลหนองหลวง   อำเภอเฝ้าไร่   จังหวัดหนองคาย</t>
    </r>
  </si>
  <si>
    <t>งานบริหารงานคลัง</t>
  </si>
  <si>
    <t>แผนงานสังคมสงเคราะห์</t>
  </si>
  <si>
    <t>งานบริหารทั่วไปเกี่ยวกับสังคมสงเคราะห์</t>
  </si>
  <si>
    <t>งานเคหะและชุมชน</t>
  </si>
  <si>
    <t>(ลงชื่อ)</t>
  </si>
  <si>
    <t>ผู้รายงาน / ผู้รับผิดชอบ</t>
  </si>
  <si>
    <t>ผู้ตรวจสอบ</t>
  </si>
  <si>
    <t>(นายสมใจ   นัติพันธ์)</t>
  </si>
  <si>
    <t>ตำแหน่ง</t>
  </si>
  <si>
    <t>ผู้อำนวยการกองคลัง</t>
  </si>
  <si>
    <t>ปลัด  อบต.หนองหลวง</t>
  </si>
  <si>
    <r>
      <t>กองการศึกษา</t>
    </r>
    <r>
      <rPr>
        <b/>
        <sz val="16"/>
        <rFont val="TH SarabunPSK"/>
        <family val="2"/>
      </rPr>
      <t xml:space="preserve"> องค์การบริหารส่วนตำบลหนองหลวง   อำเภอเฝ้าไร่   จังหวัดหนองคาย</t>
    </r>
  </si>
  <si>
    <t>(นางพิชามญชุ์   สารแสน)</t>
  </si>
  <si>
    <t xml:space="preserve">   1. หมวดครุภัณฑ์</t>
  </si>
  <si>
    <t>1.1 ประเภท ครุภัณฑ์สำนักงาน</t>
  </si>
  <si>
    <t xml:space="preserve"> 1. หมวดเงินอุดหนุน</t>
  </si>
  <si>
    <t>(1)  อุดหนุนกลุ่มอาชีพตำบลหนองหลวง</t>
  </si>
  <si>
    <t>1. หมวด ค่าใช้สอย</t>
  </si>
  <si>
    <t xml:space="preserve">2. หมวด เงินอุดหนุน </t>
  </si>
  <si>
    <t>2.1 ประเภท เงินอุดหนุนหน่วยงานของรัฐหรือองค์กรเอกชนในกิจกรรมอันเป็นสาธารณประโยชน์</t>
  </si>
  <si>
    <t>1.1. ประเภท รายจ่ายเกี่ยวเนื่องกับการปฏิบัติราชการที่ไม่เข้าลักษณะรายจ่ายหมวดอื่นๆ</t>
  </si>
  <si>
    <t>(2) ค่าใช้จ่ายในการจัดเก็บประปา - ขยะ</t>
  </si>
  <si>
    <t>(1) คชจ.โครงการศูนย์ยุติธรรมชุมชนตำบลหนองหลวง</t>
  </si>
  <si>
    <t>(3) โครงการอบต.หนองหลวงเคลื่อนที่ท้องถิ่นสัมพันธ์เพื่อเพิ่มประสิทธิภาพการบริการประชาชน</t>
  </si>
  <si>
    <t>ส่งเสริมการเกษตร</t>
  </si>
  <si>
    <t>(1) ค่าใช้จ่ายกิจกรรมโครงการส่งเสริมด้านการเกษตร</t>
  </si>
  <si>
    <r>
      <t xml:space="preserve">  </t>
    </r>
    <r>
      <rPr>
        <b/>
        <sz val="16"/>
        <color indexed="12"/>
        <rFont val="TH SarabunPSK"/>
        <family val="2"/>
      </rPr>
      <t>องค์การบริหารส่วนตำบลหนองหลวง</t>
    </r>
    <r>
      <rPr>
        <b/>
        <sz val="16"/>
        <rFont val="TH SarabunPSK"/>
        <family val="2"/>
      </rPr>
      <t xml:space="preserve">  อำเภอเฝ้าไร่   จังหวัดหนองคาย</t>
    </r>
  </si>
  <si>
    <t>(1)  จัดซื้อตู้เหล็กเก็บเอกสารแบบกระจกบานเลื่อน</t>
  </si>
  <si>
    <t>(2)  จัดซื้อเก้าอี้สำนักงาน</t>
  </si>
  <si>
    <t>(3)  จัดซื้อโต๊ะสำนักงาน</t>
  </si>
  <si>
    <t>(4)  จัดซื้อเครื่องคอมพิวเตอร์สำหรับสำนักงาน</t>
  </si>
  <si>
    <t>(6) จัดซื้อเครื่องสำรองไฟ</t>
  </si>
  <si>
    <t>(7)  ค่าใช้จ่ายโครงการเฉลิมพระเกียรติพระบาทสมเด็จพระเจ้าอยู่หัว</t>
  </si>
  <si>
    <t>(9)  โครงการเด็กเยาวชนหนองหลวงสร้างความปรองดองคนรักเพื่อน(ผูกเสี่ยว)</t>
  </si>
  <si>
    <t>2. หมวดวัสดุ</t>
  </si>
  <si>
    <t>2.1. ประเภท วัสดุกีฬา</t>
  </si>
  <si>
    <t>(1) อุปกรณ์กีฬาประจำหมู่บ้าน</t>
  </si>
  <si>
    <t>หมวดค่าวัสดุ</t>
  </si>
  <si>
    <t>(2) คชจ.โครงการประชุมเชิงปฏิบัติการขยายผลโครงการอันเนื่องมาจากพระราชดำริ</t>
  </si>
  <si>
    <t>(4) คชจ.โครงการรณรงค์ป้องกันแก้ไขปัญหายาเสพติดในชุมชนตำบลหนองหลวง</t>
  </si>
  <si>
    <t>(5) โครงการวันท้องถิ่นไทย</t>
  </si>
  <si>
    <t>(6) โครงการเสริมสร้างความปรองดอง สมานฉันท์</t>
  </si>
  <si>
    <t>(7) โครงการพัฒนาประสิทธิภาพศูนย์คัดกรองผู้เสพ/ผู้ติดยาเสพติดเพื่อแก้ไขปัญหายาเสพติดเชิงรุกและสร้างความเข้มแข็งของชุมชนอย่างยั่งยืน</t>
  </si>
  <si>
    <t>(8) โครงการเทิดทูนและพิทักษ์ดำรงค์ไว้ซึ่งสถาบันพระมหากษัติย์</t>
  </si>
  <si>
    <t>(9) โครงการความปลอดภัยสร้างวินัยจราจร</t>
  </si>
  <si>
    <t>(1) อุดหนุนโครงการพัฒนาประสิทธิภาพศูนย์คัดกรองผู้เสพ/ผู้ติดยาเสพติดเพามศักยภาพผู้ประสานพลังแผ่นดิน (25 สับปะรด)</t>
  </si>
  <si>
    <t>(3) อุดหนุนโครงการจัดงานรัฐพิธี ราชพิธี อำเภอเฝ้าไร่</t>
  </si>
  <si>
    <t>(2) โครงการอนุรักษืพันธุกรรมพืชอันเนื่องมาจากพระราชดำริสมเด็จพระเทพรัตนสุดาฯ สยามบรมราชกุมารี</t>
  </si>
  <si>
    <t>แผนการเบิกจ่ายเงินงบประมาณประจำปี  2562</t>
  </si>
  <si>
    <t>ต.ค 61</t>
  </si>
  <si>
    <t>พ.ย 61</t>
  </si>
  <si>
    <t>ธ.ค 61</t>
  </si>
  <si>
    <t>ม.ค 62</t>
  </si>
  <si>
    <t>ก.พ 62</t>
  </si>
  <si>
    <t>มี.ค 62</t>
  </si>
  <si>
    <t>เม.ย 62</t>
  </si>
  <si>
    <t>พ.ค 62</t>
  </si>
  <si>
    <t>มิ.ย 62</t>
  </si>
  <si>
    <t>ก.ค 62</t>
  </si>
  <si>
    <t>ส.ค 62</t>
  </si>
  <si>
    <t>ก.ย 62</t>
  </si>
  <si>
    <t>(5) จัดซื้อเครื่องพิมพ์ชนิดเลเซอร์/ชนิด LED สี</t>
  </si>
  <si>
    <t>(7) จัดซื้อเครื่องปรับอากาศ</t>
  </si>
  <si>
    <t>หมวดค่าใช้สอย</t>
  </si>
  <si>
    <t>(48)โครงการก่อสร้างถนนคนกรีตเสริมเหล็ก (สายบ้านนางเขียน) หมู่ที่ 9</t>
  </si>
  <si>
    <t>(49)โครงการก่อสร้างลานคอนกรีตเสริมเหล็ก บ้านโนนมันปลา  หมู่ที่  7</t>
  </si>
  <si>
    <t>(50)โครงการก่อสร้างห้องน้ำสวนสาธารณะหนองหลวง หมู่ที่ 17</t>
  </si>
  <si>
    <t>(51)โครงการต่อเติมอาคารเรียนผู้สูงอายุตำบลหนองหลวง</t>
  </si>
  <si>
    <t>(52)โครงการก่อสร้างรางระบายน้ำรูปตัวยู (แบบมีฝาปิด) บ้านโนนมันปลา  หมู่ที่  7</t>
  </si>
  <si>
    <t>(53)โครงการจัดทำป้ายทำเนียบต่างๆอบต.หนองหลวง</t>
  </si>
  <si>
    <t>(6)  ค่าใช้จ่ายโครงการอบรมส่งเสริมทักษะพัฒนาเด็ก เยาวชนตำบลหนองหลวง</t>
  </si>
  <si>
    <t>(8) ค่าใช้จ่ายโครงการวันแม่แห่งชาติ</t>
  </si>
  <si>
    <t>(10)  โครงการประเพณีบุญบั้งไฟประจำปี</t>
  </si>
  <si>
    <t>(10) โครงการเฉลิมพระเกียรติโครงการอันเนื่องมาจากพระราชดำริ</t>
  </si>
  <si>
    <t>(11)โครงการจัดตั้งศูนย์ช่วยเหลือประชาชน</t>
  </si>
  <si>
    <t>2.1 ประเภทครุภัณฑ์สำนักงาน</t>
  </si>
  <si>
    <t>(1)จัดซื้อซุ้มเฉลิมพระเกียรติพระบาทสมเด็จพระเจ้าอยู่หัวมหาวชิราลงกรณบดินทรเทพยวรางกูร</t>
  </si>
  <si>
    <t>(2) โครงการสนับสนุนการบริหารสถานที่กลางศูนย์บริการร่วมอำเภอเฝ้าไร่</t>
  </si>
  <si>
    <t>2.1 ประเภทวัสดุการเกษตร</t>
  </si>
  <si>
    <t>1.1 จัดซื้อสารเคมีป้องกันและกำจัดศรัตรูพืช</t>
  </si>
  <si>
    <t>แผนการเบิกจ่ายเงินงบประมาณประจำปี  2563</t>
  </si>
  <si>
    <t>เงินประจำตำแหน่ง</t>
  </si>
  <si>
    <t>เงินเดือนพนักงานถ่ายโอน</t>
  </si>
  <si>
    <t>ค่าใช้จ่ายในการเดินทางไปราชการ</t>
  </si>
  <si>
    <t>ค่าใช้จ่ายในการเลือกตั้งสมาชิกสภาท้องถิ่นและผู้บริหารท้องถิ่น</t>
  </si>
  <si>
    <t>ค่าบำรุงรักษาและซ่อมแซม</t>
  </si>
  <si>
    <t>วัสดุสำนักงาน</t>
  </si>
  <si>
    <t>วัสดุไฟฟ้าและวิทยุ</t>
  </si>
  <si>
    <t>วัสดุงานบ้านงานครัว</t>
  </si>
  <si>
    <t>วัสดุยานพาหนะและขนส่ง</t>
  </si>
  <si>
    <t>วัสดุเชื้อเพลิงและหล่อลื่น</t>
  </si>
  <si>
    <t>วัสดุโฆษณาและเผยแพร่</t>
  </si>
  <si>
    <t>วัสดุคอมพิวเตอร์</t>
  </si>
  <si>
    <t xml:space="preserve"> หมวดค่าสาธารณูปโภค</t>
  </si>
  <si>
    <t xml:space="preserve">    ประเภทค่าไฟฟ้า</t>
  </si>
  <si>
    <t xml:space="preserve">    ประเภทค่าบริการโทรศัพท์ </t>
  </si>
  <si>
    <t xml:space="preserve">    ประเภท ค่าบริการไปรษณีย์ </t>
  </si>
  <si>
    <t xml:space="preserve">    ประเภท ค่าบริการสื่อสารและโทรคมนาคม  </t>
  </si>
  <si>
    <t>จัดซื้อเก้าอี้สำนักงาน</t>
  </si>
  <si>
    <t>จัดซื้อเครื่องคอมพิวเตอร์สำหรับสำนักงาน</t>
  </si>
  <si>
    <t>จัดซื้อเครื่องพิมพ์ชนิดเลเซอร์หรือLED สี</t>
  </si>
  <si>
    <t>ค่าใชจ่ายโครงการเข้าร่วมพิธีชุมนุมสวนสนามเนื่องในวัน อปพร.</t>
  </si>
  <si>
    <t>ค่าใช้จ่ายโครงการส่งเสริมและสนับสนุนการรณรงค์ป้องกันและลดอุบัติเหตุทางถนนในช่วงเทศกาลสำคัญ</t>
  </si>
  <si>
    <t>โครงการส่งเสริมสนับสนุนกิจกรรมและการฝึกอบรม อปพร.ต.หนองหลวง</t>
  </si>
  <si>
    <t>วัสดุเครื่องแต่งกาย</t>
  </si>
  <si>
    <t>วัสดุเครื่องดับเพลิง</t>
  </si>
  <si>
    <t>หมวด ค่าใช้สอย</t>
  </si>
  <si>
    <t>ค่าใชจ่ายตามโครงการสำรวจข้อมูลจำนวนสัตว์และขึ้นทะเบียนสัตว์</t>
  </si>
  <si>
    <t xml:space="preserve">   หมวด ค่าใช้สอย</t>
  </si>
  <si>
    <t>ค่าใช้จ่ายโครงการจัดการทรัพยากรธรรมชาติและสิ่งแวดล้อม(รักน้ำ รักป่า รักษาแผ่นดิน)</t>
  </si>
  <si>
    <t>ค่าใช้จ่ายโครงการธนาคารขยะ</t>
  </si>
  <si>
    <t>ค่าใช้จ่ายโครงการสัตว์ปลอดสารพิษสุนัขบ้าฯ</t>
  </si>
  <si>
    <t>ค่าใช้จ่ายโครงการหน่วยบริการทางการแพทย์ฉุกเฉิน</t>
  </si>
  <si>
    <t xml:space="preserve">   งบเงินอุดหนุน</t>
  </si>
  <si>
    <t xml:space="preserve">ค่าตอบแทน </t>
  </si>
  <si>
    <t>ค่าตอบแทนผู้ปฏิบัติราชการอันเป็นประโยชน์แก่องค์กรปกครองส่วนท้องถิ่น</t>
  </si>
  <si>
    <t xml:space="preserve">  หมวด เงินอุดหนุน </t>
  </si>
  <si>
    <t>โครงการอุดหนุนสำหรับการดำเนินงานตามแนวทางโครงการพระราชดำริด้านสาธารณสุข ทั้ง 20 หมู่บ้าน</t>
  </si>
  <si>
    <t>อุดหนุนสำหรับสนับสนุนการบริการสาธารณสุข</t>
  </si>
  <si>
    <t>ค่าใช้จ่ายโครงการศูนย์ยุติธรรมชุมชนตำบลหนองหลวง</t>
  </si>
  <si>
    <t>โครงการเทิดทูลและพิทักษ์ดำรงค์ไว้ซึ่งสถาบันพระมหากษัติย์</t>
  </si>
  <si>
    <t>โครงการพัฒนาประสิทธิภาพศูนย์คัดกรองผู้เสพ/ผู้ติดยาเสพติดเพื่อแก้ไขปัญหายาเสพติดเชิงรุกฯ</t>
  </si>
  <si>
    <t>โครงการวันท้องถิ่นไทย</t>
  </si>
  <si>
    <t>โครงการอบต.หนองหลวงเคลื่อนที่ท้องถิ่นสัมพันธ์เพื่อเพิ่มประสิทธิภาพการบริการประชาชน</t>
  </si>
  <si>
    <t xml:space="preserve">    เงินอุดหนุน</t>
  </si>
  <si>
    <t>โครงการสนับสนุนการบริหารสถานที่กลางศูนย์บริการร่วมอำเภอเฝ้าไร่</t>
  </si>
  <si>
    <t>อุดหนุนโครงการจัดงานรัฐพิธี ราชพิธีอำเภอเฝ้าไร่</t>
  </si>
  <si>
    <t>อุดหนุนโครงการพัฒนาประสิทธิภาพศูนย์คัดกรองผู้เสพ/ผู้ติดยาเสพติดและเพิ่มศักยภาพผู้ประสานพลังแผ่นดิน(25 ตาสับปะรด)</t>
  </si>
  <si>
    <t>งานส่งเสริมการเกษตร</t>
  </si>
  <si>
    <t>โครงการอนุรักษ์พันธุกรรมพืชอันเนื่องมาจากพระราชดำริสมเด็จพระเทพรัตนราชสุดาฯสยามบรมราชกุมารี</t>
  </si>
  <si>
    <t>วัสดุการเกษตร</t>
  </si>
  <si>
    <t>อุดหนุนคณะกรรมการหมู่บ้านโครงการธนาคารขยะและฌาปนกิจ 20 หมู่บ้าน</t>
  </si>
  <si>
    <t>ค่าใช้จ่ายในการจัดเก็บประปา - ขยะ</t>
  </si>
  <si>
    <t>งานกิจการประปา</t>
  </si>
  <si>
    <t>ค่าใช้จ่ายสำหรับที่ทิ้งขยะ</t>
  </si>
  <si>
    <t xml:space="preserve">     เงินเดือนนายก/รองนายก</t>
  </si>
  <si>
    <t xml:space="preserve">    เงินค่าตอบแทนประจำตำแหน่ง  นายก/รองนายก</t>
  </si>
  <si>
    <t xml:space="preserve">    เงินค่าตอบแทนพิเศษให้แก่ นายก/รองนายก</t>
  </si>
  <si>
    <t xml:space="preserve">    เงินเดือน/ค่าตอบแทนเลขานุการ</t>
  </si>
  <si>
    <t xml:space="preserve">    ประเภทค่าตอบแทนสมาชิกองค์การบริหารส่วนท้องถิ่น</t>
  </si>
  <si>
    <t xml:space="preserve">     ประเภทเงินเดือนพนักงาน</t>
  </si>
  <si>
    <t xml:space="preserve">    ประเภทเงินเพิ่มต่างๆของพนักงาน</t>
  </si>
  <si>
    <t xml:space="preserve">    เงินประจำตำแหน่ง</t>
  </si>
  <si>
    <t xml:space="preserve">    เงินประเภทค่าจ้างลูกจ้างประจำ</t>
  </si>
  <si>
    <t xml:space="preserve">   ประเภทค่าตอบแทนพนักงานจ้าง</t>
  </si>
  <si>
    <t xml:space="preserve">   ประเภทเงินเพิ่มต่างๆของพนักงานจ้าง</t>
  </si>
  <si>
    <t>ต.ค 62</t>
  </si>
  <si>
    <t>พ.ย 62</t>
  </si>
  <si>
    <t>ธ.ค 62</t>
  </si>
  <si>
    <t>ม.ค 63</t>
  </si>
  <si>
    <t>ก.พ 63</t>
  </si>
  <si>
    <t>มี.ค 63</t>
  </si>
  <si>
    <t>เม.ย 63</t>
  </si>
  <si>
    <t>พ.ค 63</t>
  </si>
  <si>
    <t>มิ.ย 63</t>
  </si>
  <si>
    <t>ก.ค 63</t>
  </si>
  <si>
    <t>ส.ค 63</t>
  </si>
  <si>
    <t>ก.ย 63</t>
  </si>
  <si>
    <t xml:space="preserve">      หมวดค่าตอบแทน</t>
  </si>
  <si>
    <t xml:space="preserve">    ค่าตอบแทนผู้ปฏิบัติราชการอันเป็นประโยชน์แก่องค์การบริหารส่วนตำบล</t>
  </si>
  <si>
    <t xml:space="preserve">   ค่าตอบแทนประโยชน์ตอบแทนอื่นเป็นกรณีพิเศษ</t>
  </si>
  <si>
    <t xml:space="preserve">   ประเภท ค่าตอบแทนการปฎิบัติงานนอกเวลาราชการ  </t>
  </si>
  <si>
    <t xml:space="preserve">      ประเภท ค่าเช่าบ้าน  </t>
  </si>
  <si>
    <t xml:space="preserve">    ประเภท เงินช่วยเหลือการศึกษาบุตร</t>
  </si>
  <si>
    <t xml:space="preserve">    หมวดค่าใช้สอย</t>
  </si>
  <si>
    <t xml:space="preserve">    รายจ่ายเพื่อให้มาซึ่งบริการ</t>
  </si>
  <si>
    <t xml:space="preserve">    ค่าจ้างเหมาบริการ</t>
  </si>
  <si>
    <t xml:space="preserve">   ค่าธรรมเนียม และค่าลงทะเบียนต่าง ๆ </t>
  </si>
  <si>
    <t xml:space="preserve">   ค่าประกันรถประเภทต่างๆ</t>
  </si>
  <si>
    <t xml:space="preserve">   รายจ่ายเกี่ยวกับการรับรองและพิธีการ</t>
  </si>
  <si>
    <t xml:space="preserve"> ค่าใช้จ่ายโครงการจัดทำแผนพัฒนาท้องถิ่น</t>
  </si>
  <si>
    <t xml:space="preserve"> ค่าใช้จ่ายโครงการประชุมประชาคมเพื่อรับฟังความคิดเห็นของประชาชน</t>
  </si>
  <si>
    <t xml:space="preserve"> ค่าใช้จ่ายโครงการศูนย์ข้อมูลข่าวสารระดับตำบล</t>
  </si>
  <si>
    <t xml:space="preserve"> ค่าใช้จ่ายโครงการอบรมและศึกษาดูงาน</t>
  </si>
  <si>
    <t>ค่าตอบแทนการปฎิบัติงานนอกเวลาราชการ</t>
  </si>
  <si>
    <t>ค่าจ้างเหมาโครงการจัดทำแผนที่กายภาพแผนที่ภาษีและทะเบียนทรัพย์สิน</t>
  </si>
  <si>
    <t>ค่าจ้างเหมาบริการ</t>
  </si>
  <si>
    <t>ค่าธรรมเนียมและค่าลงทะเบียนต่างๆ</t>
  </si>
  <si>
    <t>ค่าโฆษณาและเผยแพร่</t>
  </si>
  <si>
    <t xml:space="preserve">   หมวดค่าครุภัณฑ์</t>
  </si>
  <si>
    <t>จัดซื้อเครื่องคอมพิวเตอร์โน๊ตบุคสำหรับสำนักงาน</t>
  </si>
  <si>
    <t>จัดซื้อเครื่องปรับอากาศแบแยกส่วนชนิดตั้งพื้นหรือแขวน (มีระบบฟอกอากาศ)</t>
  </si>
  <si>
    <t>จัดซื้อเครื่องพิมพ์ multifuntion เลเซอร์หรือ led สี</t>
  </si>
  <si>
    <t>จัดซื้อเครื่องพิมพ์ชนิดเลเซอร์ หรือ led ขาวดำ</t>
  </si>
  <si>
    <t>จัดซื้อตู้เหล็กเก็บเอกสารแบบกระจกบานเลื่อน</t>
  </si>
  <si>
    <t>จัดซื้อโต๊ะทำงาน</t>
  </si>
  <si>
    <t xml:space="preserve">       งบบุคลากร</t>
  </si>
  <si>
    <t>ประเภทเงินเดือนพนักงาน</t>
  </si>
  <si>
    <t>ประเภทเงินเพิ่มต่างๆของพนักงาน</t>
  </si>
  <si>
    <t>ประเภทค่าจ้างพนักงานจ้าง</t>
  </si>
  <si>
    <t>ประเภทเงินเพิ่มต่างๆของพนักงานจ้าง</t>
  </si>
  <si>
    <t xml:space="preserve">     งบดำเนินงาน</t>
  </si>
  <si>
    <t xml:space="preserve">    หมวดค่าตอบแทน</t>
  </si>
  <si>
    <t>ประเภท ค่าตอบแทนผู้ปฏิบัติราชการอันเป็นประโยชน์แก่องค์กรปกครองส่วนท้องถิ่น</t>
  </si>
  <si>
    <t>ประเภท ค่าเช่าบ้าน</t>
  </si>
  <si>
    <t>ประเภท เงินช่วยเหลือการศึกษาบุตร</t>
  </si>
  <si>
    <t xml:space="preserve">      หมวดค่าวัสดุ</t>
  </si>
  <si>
    <t xml:space="preserve">     หมวดค่าใช้สอย</t>
  </si>
  <si>
    <t xml:space="preserve">     หมวดเงินเดือน(ฝ่ายประจำ)</t>
  </si>
  <si>
    <t>เงินเดือนพนักงาน</t>
  </si>
  <si>
    <t xml:space="preserve">     งบบุคคลากร</t>
  </si>
  <si>
    <t>เงินเพิ่มต่างๆของพนักงาน</t>
  </si>
  <si>
    <t>ค่าตอบแทนพนักงานจ้าง</t>
  </si>
  <si>
    <t>เงินเพิ่มต่างๆของพนักงานจ้าง</t>
  </si>
  <si>
    <t xml:space="preserve">     งบดำเนินการ</t>
  </si>
  <si>
    <t xml:space="preserve">     หมวดค่าตอบแทน</t>
  </si>
  <si>
    <t>ค่าตอบแทนผู้ปฏิบัติราชการอันเป็นประโยชน์แก่องค์กรฯ</t>
  </si>
  <si>
    <t>ค่าตอบแทนการปฏิบัติงานนอกเวลาราชการ</t>
  </si>
  <si>
    <t>ค่าเช่าบ้าน</t>
  </si>
  <si>
    <t>เงินช่วยเหลือการศึกษาบุตร</t>
  </si>
  <si>
    <t xml:space="preserve">    หมวดค่าวัสดุ </t>
  </si>
  <si>
    <t>วัสดุก่อสร้าง</t>
  </si>
  <si>
    <t xml:space="preserve">     หมวดค่าครุภัณฑ์</t>
  </si>
  <si>
    <t>จัดซื้อล้อวัดระยะทาง</t>
  </si>
  <si>
    <t>จัดซื้อเทปวัดระยะทาง</t>
  </si>
  <si>
    <t>จัดซื้อเครื่องพิมพ์ชนิดเลเซอร์/ชนิดLED สี ชนิด Network</t>
  </si>
  <si>
    <t>จัดเครื่องคอมพิวเตอร์สำหรับงานประมวลผล</t>
  </si>
  <si>
    <t>จัดซื้อเครื่องพิมพ์ชนิดเลเซอร์หรือLED ขาวดำ (18หน้า/นาที)</t>
  </si>
  <si>
    <t>จัดซื้อเครื่องสำรองกระแสไฟฟ้า</t>
  </si>
  <si>
    <t>จัดซื้อปั๊มซัมเมอร์ส ขนาด 1.5 แรง  จำนวน  20 ตัว</t>
  </si>
  <si>
    <t xml:space="preserve">     หมวดเงินอุดหนุน</t>
  </si>
  <si>
    <t>อุดหนุนการไฟฟ้าส่วนภูมิภาคโพนพิสัยตามโครงการติดตั้งไฟฟ้าส่องสว่างภายในหมู่บ้าน  หมู่ที่  1 (ซอยบ้านผู้ช่วยสันติ)</t>
  </si>
  <si>
    <t>อุดหนุนการไฟฟ้าส่วนภูมิภาคโพนพิสัยตามโครงการขยายเขตไฟฟ้าในหมู่บ้าน (ข้างเหว) หมู่ที่ 16</t>
  </si>
  <si>
    <t>อุดหนุนการไฟฟ้าส่วนภูมิภาคโพนพิสัยตามโครงการขยายเขตไฟฟ้าสู่พื้นที่การเกษตร หมู่ที่ 16  (แยกปักหมู) (ห้วยคำปะกั้ง)</t>
  </si>
  <si>
    <t>อุดหนุนการไฟฟ้าส่วนภูมิภาคโพนพิสัย ตามโครงการขยายเขตไฟฟ้าสู่พื้นที่การเกษตร หมู่ที่ 19  (สายข้างวัดไตรรัตน์)</t>
  </si>
  <si>
    <t>อุดหนุนการไฟฟ้าส่วนภูมิภาคโพนพิสัยตามโครงการขยายเขตไฟฟ้าสู่พื้นที่การเกษตร  หมู่ที่  19 (สายลานยาง - โพนทอง)</t>
  </si>
  <si>
    <t>อุดหนุนการไฟฟ้าสาวนภูมิภาคโพนพิสัยตามโครงการขยายเขตไฟฟ้าในหมู่บ้าน  หมู่ที่  19</t>
  </si>
  <si>
    <t>อุดหนุนการไฟฟ้าส่วนภูมิภาคโพนพิสัยตามโครงการขยายเขตไฟฟ้าสู่พื้นที่การเกษตร หมู่ที่ 10 (สายห้วยน้ำบุ้น)</t>
  </si>
  <si>
    <t>อุดหนุนการไฟฟ้าสาวนภูมิภาคโพนพิสัยตามโครงการขยายเขตไฟฟ้าสู่พื้นที่การเกษตร หมู่ที่ 2 (สายบ้านแบง-โนนห้วยทราย</t>
  </si>
  <si>
    <t>อุดหนุนการไฟฟ้าส่วนภูมิภาคโพนพิสัยตามโครงการขยายเขคไฟฟ้าสู่พื้นที่การเกษตร หมู่ที่ 2</t>
  </si>
  <si>
    <t>อุดหนุนการไฟฟ้าส่วนภูมิภาคโพนพิสัยตามโครงการติดตั้งไฟฟ้าส่องสว่างภายในหมู่บ้าน  หมู่ที่  10</t>
  </si>
  <si>
    <t>อุดหนุนการไฟฟ้าส่วนภูมิภาคโพนพิสัยตามโครงการติดตั้งไฟฟ้าส่องสว่างภายในหมู่บ้าน หมู่ที่ 3</t>
  </si>
  <si>
    <t>อุดหนุนการไฟฟ้าส่วนภูมิภาคโพนพิสัยตามโครงการขยายเขตไฟฟ้าในหมู่บ้าน  หมู่ที่  11</t>
  </si>
  <si>
    <t>อุดหนุนการไฟฟ้าส่วนภูมิภาคโพนพิสัยตามโครงการขยายไฟฟ้าสู่พื้นที่การเกษตร  หมู่ที่  12</t>
  </si>
  <si>
    <t>อุดหนุนการไฟฟ้าส่วนภูมิภาคโพนพิสัยตามโครงการขยายเขตไฟฟ้าสู่พื้นที่การเกษตร  หมู่ที่  14</t>
  </si>
  <si>
    <t>อุดหนุนการไฟฟ้าส่วนภูมิภาคโพนพิสัยตามโครงการขยายเขตไฟฟ้าสู่พื้นที่การเกษตร  หมู่ที่ 9</t>
  </si>
  <si>
    <t xml:space="preserve">    หมวดค่าที่ดินและสิ่งก่อสร้าง</t>
  </si>
  <si>
    <t>โครงการก่อสร้างรางระบายน้ำรูปตัวยู (แบบมีฝาปิด) บ้านหนองหลวง หมู่ที่  2</t>
  </si>
  <si>
    <t>โครงการถนนคอนกรีตเสริมเหล็กบ้านโนนสมบูรณ์  หมู่ที่  4</t>
  </si>
  <si>
    <t>โครงการก่อสร้างถนนคอนกรีตเสริมเหล็กบ้านหนองจอก  หมู่ที่  5 (ซอยบ้านผู้ใหญ่บ้านเก่า)</t>
  </si>
  <si>
    <t>โครงการก่อสร้างถนนคอนกรีเสริมเหล็ก บ้านโนนห้วยทราย  หมู่ที่  8</t>
  </si>
  <si>
    <t>โครงการก่อสร้างถนนคอนกรีตเสริมเหล็ก บ้านวังไฮ  หมู่ที่  10</t>
  </si>
  <si>
    <t>โครงการก่อสร้างถนนคอนกรีตเสริมเหล็กบ้านโนนมีชัย  หมู่ที่  11</t>
  </si>
  <si>
    <t>โครงการปรับปรุงถนนลูกรังสู่พื้นที่การเกษตร บ้านแบง  หมู่ที่  2</t>
  </si>
  <si>
    <t>โครงการปรับปรุงถนนลูกรังสู่พื้นที่การเกษตร บ้านกุดแคน  หมู่ที่  3</t>
  </si>
  <si>
    <t>โครงการก่อสร้างถนนลูกรังสายข้างประปา-ลานจอดรถ บ้านกุดแคน หมู่ที่ 3</t>
  </si>
  <si>
    <t>โครงการก่อสร้างฝารางระบายน้ำ บ้านหนองหลวง  หมู่ที่  1</t>
  </si>
  <si>
    <t>โครงการก่อสร้างรางระบายน้ำรูปตัวยู (แบบมีฝาปิด) บ้านโนนมันปลา หมู่ที่ 7</t>
  </si>
  <si>
    <t>โครงการก่อสร้างฝารางระบายน้ำ บ้านรุ่งอรุณ  หมู่ที่  15</t>
  </si>
  <si>
    <t>โครงการวางท่อระบายน้ำคอนกรีตเสริมเหล็กพร้อมบ่อพักบ้านหนองบัวเงิน  หมู่ที่  18</t>
  </si>
  <si>
    <t>โครงการติดตั้งกล้องวงจรปิด (CCTV)  บ้านหนองหลวงเก่า  หมู่ที่  19</t>
  </si>
  <si>
    <t>โครงการก่อสร้างลาน คสล. ตากผลผลิตทางการเกษตร บ้านโนนมีชัย  หมู่ที่  11</t>
  </si>
  <si>
    <t>โครงการก่อสร้างลานอนกรีตเสริมเหล็ก บ้านหนองจอก  หมู่ที่  5</t>
  </si>
  <si>
    <t>โครงการก่อสร้างอาคารศูนย์พัฒนาเด็กเล็กบ้านแบง  หมู่ที่  2</t>
  </si>
  <si>
    <t>โครงการก่อสร้างอาคารศูนย์ป้องกันและบรรเทาสาธารณภัย</t>
  </si>
  <si>
    <t>โครงการก่อสร้างถนนคอนกรีตเสริมเหล็ก โนนมันปลา หมู่ที่  7</t>
  </si>
  <si>
    <t>โครงการถมดินลูกรังเพื่อปรับระดับถนน บ้านโนนสมบูรณ์  หมู่ที่  4</t>
  </si>
  <si>
    <t>โครงการก่อสร้างรางระบายน้ำรูปตัวยู (แบบมีฝาปิด) บ้านโนนมันปลา  หมู่ที่  7</t>
  </si>
  <si>
    <t>โครงการปรับปรุงถนนลูกรังสู่พื้นที่การเกษตร บ้านโนนสมบูรณ์  หมู่ที่  4</t>
  </si>
  <si>
    <t>โครงการปรับปรุงถนนลูกรังสู่พื้นที่การเกษตรบ้านหนองบัวเงิน  หมู่ที่  6</t>
  </si>
  <si>
    <t>โครงการปรับปรุงถนนลูกรังสู่พื้นที่การเกษตร บ้านโนนห้วยทราย หมู่ที่ 8</t>
  </si>
  <si>
    <t>โครงการปรับปรุงถนนลูกรังสู่พื้นที่การเกษตร  บ้านศรีวิไล หมู่ที่  12</t>
  </si>
  <si>
    <t>โครงการปรับปรุงภูมิทัศน์กู้ชีพกู้ภัย อบต.หนองหลวง</t>
  </si>
  <si>
    <t>โครงการก่อสร้างรางระบายน้ำรูปตัวยู (แบบมีฝาปิด) บ้านศรีวิไล  หมู่ที่  12</t>
  </si>
  <si>
    <t>โครงการก่อสร้างรางระบายน้ำรูปตัวยู (แบบมีฝาปิด) บ้านใหม่วังไฮ  หมู่ที่  13</t>
  </si>
  <si>
    <t>โครงการก่อสร้างรางระบายน้ำรูปตัวยู (แบบมีฝาปิด) บ้านสุขสำราญ  หมู่ที่ 16</t>
  </si>
  <si>
    <t>โครงการก่อสร้างรางระบายน้ำรูปตัวยู (แบบมีฝาปิด) บ้านหนองหลวงใหม่ หมู่ที่  17</t>
  </si>
  <si>
    <t>โครงการก่อสร้างรางระบายน้ำรูปตัวยู (แบบมีฝาปิด) บ้านแบงใหม่  หมู่ที่  20</t>
  </si>
  <si>
    <t>โครงการก่อสร้างถนนคอนกรีตเสริมเหล็ก บ้านหนองหลวง  หมู่ที่  1</t>
  </si>
  <si>
    <t>โครงการก่อสร้างถนนคอนกรีตเสริมเหล็ก โนนมันปลา  หมู่ที่  7  (สายข้าง อบต.)</t>
  </si>
  <si>
    <t>โครงการก่อสร้างถนนคอนกรีตเสริมเหล็ก โนนมันปลา หมู่ที่ 7 (ข้างสระน้ำ อบต.)</t>
  </si>
  <si>
    <t>โครงการ่าอสร้างรั้วศาลาประชาคมบ้านหนองหลวงใหม่  หมู่ที่  17</t>
  </si>
  <si>
    <t>โครงการขยายผิวจราจร บ้านโนนสมบูรณ์  ม.4</t>
  </si>
  <si>
    <t>โครงการเทพื้นทางเดินอาคารผู้สูงอายุ</t>
  </si>
  <si>
    <t>โครงการเทลานคอนกรีตเสริมเหล็กบ้านหนองหลวงใหม่ ม.17 (ลานตลาด)</t>
  </si>
  <si>
    <t>โครงการปรับปรุง/ต่อเติมอาคารผู้สูงอายุ</t>
  </si>
  <si>
    <t>โครงการปรับปรุงถนนลูกรังในหมู่บ้าน  บ้านหนองจอก  หมู่ที่  5</t>
  </si>
  <si>
    <t>โครงการปรับปรุงภูมิทัสน์สวนสาธารณะเฉลิมพระเกียรติหนองหลวง  หมู่ที่  1</t>
  </si>
  <si>
    <t>โครงการวางท่อระบายน้ำคอนกรีตพร้อมบ่อพัก บ้านใหม่วังไฮ  หมู่ที่  13</t>
  </si>
  <si>
    <t xml:space="preserve">    งบบุคลากร</t>
  </si>
  <si>
    <t xml:space="preserve">      งบดำเนินการ</t>
  </si>
  <si>
    <t>ค่าจ้างเหมาบริการต่างๆ</t>
  </si>
  <si>
    <t>ค่าใช้จ่ายโครงการส่งเสริมพัฒนาแหล่งเรียนรู้และภูมิปัญญาท้องถิ่นต.หนองหลวง</t>
  </si>
  <si>
    <t>ค่าใช้จ่ายโครงการก่อสร้างสนามเด็กเล่นสร้างปัญญาศูนย์พัฒนาเด็กเล็กทั้ง 4 ศูนย์</t>
  </si>
  <si>
    <t>ค่าใช้จ่ายโครงการจัดงานวันเด็กแห่งชาติ</t>
  </si>
  <si>
    <t>ค่าใช้จ่ายโครงการทัศนศึกษาดูงานศูนย์พัฒนาเด็กเล็กทั้ง 4 ศูนย์</t>
  </si>
  <si>
    <t>ค่าใช้จ่ายโครงการบัณฑิตน้อยสู่ฝันศูนย์พัฒนาเด็กเล็ก 4 ศูนย์</t>
  </si>
  <si>
    <t>ค่าใช้จ่ายโครงการประชุมเชิงปฏิบัติการผู้ปกครองและคณะกรรมการบริหารการศึกษา</t>
  </si>
  <si>
    <t>ค่าใช้จ่ายโครงการส่งเสริมสนับสนุนเครื่องดนตรีและอุปกรณ์ดนตรีไทยแก่สถานศึกษาในพื้นที่</t>
  </si>
  <si>
    <t>ค่าใช้จ่ายโครงการส่งเสริมสนับสนุนกิจกรรมเข้าค่ายอบรมคุณธรรมจริยธรรม (พาลูกจูงหลานเข้าวัด)</t>
  </si>
  <si>
    <t>ค่าใช้จ่ายเดินทางไปราชการ</t>
  </si>
  <si>
    <t>ค่าใช้จ่ายในการพัฒนาศักยภาพครูผู้ดูแลเด็กของศูนย์พัฒนาเด็กเล็ก อบต.หนองหลวง</t>
  </si>
  <si>
    <t>ค่าใช้จ่ายโครงการรับประทานอาหารปลอดภัยเด็กปฐมวัยสุขภาพดีศูนย์พัฒนาเด็กเล็ก 4 ศูนย์</t>
  </si>
  <si>
    <t>หมวดค่าครุภัณฑ์</t>
  </si>
  <si>
    <t>เงินวิทยฐานะ</t>
  </si>
  <si>
    <t xml:space="preserve">    เงินเดือนฝ่ายประจำ</t>
  </si>
  <si>
    <t>ค่าตอบแทนการปฏิบัติกฃงานนอกเวลาราชการ</t>
  </si>
  <si>
    <t>โครงการสนับสนุนค่าใช้จ่ายการบริหารสถานศึกษาเพื่อจ่ายเป็นค่าสื่อการเรียนการสอน วัสดุการศึกษา และเครื่องเล่นพัฒนาการเด็ก</t>
  </si>
  <si>
    <t>โครงการสนับสนุนค่าใช้จ่ายการบริหารสถานศึกษาเพื่อจ่ายเป็นค่าอาหารกลางวันศูนย์พัฒนาเด็กเล็ก</t>
  </si>
  <si>
    <t>โครงการสนับสนุนค่าใช้จ่ายในการจัดการศึกษาศูนย์พัฒนาเด็กเล็ก</t>
  </si>
  <si>
    <t>ค่าอาหารเสริม (นม)</t>
  </si>
  <si>
    <t xml:space="preserve">     หมวดค่าวัสดุ</t>
  </si>
  <si>
    <t xml:space="preserve">    หมวดค่าครุภัณฑ์</t>
  </si>
  <si>
    <t>จัดซื้อเก้าอี้สำนักงานสำหรับศูนย์พัฒนาเด็กเล็กทั้ง 4 ศูนย์</t>
  </si>
  <si>
    <t>จัดซื้อเครื่องพิมพ์แบบ multifunction เลเซอร์ หรือแบบสี</t>
  </si>
  <si>
    <t>จัดซื้อตู้เหล็กเก็บเอกสาร 2 บานศูนย์พัฒนาเด็กเล็กทั้ง 4 ศูนย์</t>
  </si>
  <si>
    <t>จัดซื้อตู้เหล็กเก็บเอกสารบานเลื่อนสำหรับศูนย์พัฒนาเด็กเล็กทั้ง 4 ศูนย์</t>
  </si>
  <si>
    <t>จัดซื้อโต๊ะทำงานสำหรับศูนย์พัฒนาเด็กเล็กทั้ง 4 ศูนย์</t>
  </si>
  <si>
    <t xml:space="preserve">       เงินอุดหนุน</t>
  </si>
  <si>
    <t>เงินอุดหนุนหน่วยงานของรัฐหรือองค์กรเอกชนในกิจกรรมอันเป็นสาธารณประโยชน์อุดหนุนอาหารกลางวัน โรงเรียนสังกัด สพฐ. ทั้ง 6 โรงเรียน</t>
  </si>
  <si>
    <t>ค่าใช้จ่ายโครงการแข่งขันกีฬาตำบลและ To be number 1</t>
  </si>
  <si>
    <t>ค่าใช้จ่ายโครงการงดเหล้าเข้าพรรษา</t>
  </si>
  <si>
    <t>ค่าใช้จ่ายโครงการเฉลิมพระเกียรติพระบาทสมเด็จพระเจ้าอยู่หัว</t>
  </si>
  <si>
    <t>ค่าใช้จ่ายโครงการประเพณีลอยกระทงประจำปี ตำบลหนองหลวง</t>
  </si>
  <si>
    <t>ค่าใช้จ่ายโครงการรดน้ำดำหัวผู้สูงอายุ</t>
  </si>
  <si>
    <t>ค่าใช้จ่ายโครงการอนุรักษ์ดนตรีพื้นบ้าน</t>
  </si>
  <si>
    <t>ค่าใช้จ่ายโครงการอนุรักษ์วัฒนธรรมประเพณีท้องถิ่น</t>
  </si>
  <si>
    <t>ค่าใชจ่ายโครงการอบรมส่งเสริมทักษะพัฒนาเด็ก เยาวชนตำบลหนองหลวง</t>
  </si>
  <si>
    <t>โครงการเด็กเยาวชนหนองหลวงสร้างความปรองดอง คนรักเพื่อน (ศูนย์เพื่อนใจวัยรุ่น)</t>
  </si>
  <si>
    <t xml:space="preserve">        หมวดเงินเดือน</t>
  </si>
  <si>
    <t xml:space="preserve">   หมวดค่าตอบแทน</t>
  </si>
  <si>
    <t>ค่าตอบแทนการปฏิบัติงานนอกเวลานอกเวลาราชการ</t>
  </si>
  <si>
    <t>ค่าธรรมเนียมและลงทะเบียนต่างๆ</t>
  </si>
  <si>
    <t>ค่าใช้จ่ายโครงการฟื้นฟูสมรรถภาพผู้พิการพัฒนาสุขภาพกายจิตเพื่อชีวิตคนพิการที่สดใสตำบลหนองหลวง</t>
  </si>
  <si>
    <t>ค่าใช้จ่ายโครงการศูนย์พัฒนาครอบครัวตัวอย่างในชุมชนตำบลหนองหลวง</t>
  </si>
  <si>
    <t>ค่าใช้จ่ายโครงการสนับสนุนการส่งเสริมกระบวนการเรียนรู้ประกอบอาชีพเสริมแก่ครัวเรือนเป้าหมายโดยปรัชญาเศรษฐกิจพอเพียงเพื่อยกระดับรายได้</t>
  </si>
  <si>
    <t>ค่าใช้จ่ายโครงการกิจกรรมปราชญ์ชาวบ้านตำบลหนองหลวง</t>
  </si>
  <si>
    <t>ค่าใช้จ่ายโครงการทัศนศึกษาดูงานนักเรียนผู้สูงอายุ/ชมรมผู้สูงอายุตำบลหนองหลวง</t>
  </si>
  <si>
    <t>ค่าใช้จ่ายโครงการประชุมเชิงปฏิบัติการคณะกรรมการศูนย์พัฒนาคุณภาพชีวิตและเสริมสร้างอาชีพผู้สูงอายุ</t>
  </si>
  <si>
    <t>ค่าใช้จ่ายโครงการฝึกอบรมส่งเสริมอาชีพให้กับประชาชนในตำบลหนองหลวง</t>
  </si>
  <si>
    <t>ค่าใช้จ่ายโครงการฝึกอบรมส่งเสริมสนับสนุนกิจกรรมของกลุ่มสตรีตำบลหนองหลวง</t>
  </si>
  <si>
    <t>ค่าใช้จ่ายโครงการสภาเด็ก-เยาวชน</t>
  </si>
  <si>
    <t>ค่าใช้จ่ายโครงการอบรมเด็กและเยาวชนรุ่นใหม่ห่างไกลยาเสพติด</t>
  </si>
  <si>
    <t>ค่าใช้จ่ายโครงการอบรมนักเรียนผู้สูงอายุหลักสูตรชะลอชราพัฒนาคุณภาพชีวิต</t>
  </si>
  <si>
    <t>ค่าใช้จ่ายโครงการอบรมพัฒนาคุณภาพชีวิตผู้สูงอายุตำบลหนองหลวง</t>
  </si>
  <si>
    <t xml:space="preserve">    หมวดครุภัณฑ์สำนักงาน</t>
  </si>
  <si>
    <t>จัดซื้อเครื่องพิมพ์ mutifuntion เลเซอร์ หรือ Led สี</t>
  </si>
  <si>
    <t xml:space="preserve">    หมวดเงินอุดหนุน</t>
  </si>
  <si>
    <t>อุดหนุนกลุ่มอาชีพตำบลหนองหลวง</t>
  </si>
  <si>
    <t>วัสดุกีฬา</t>
  </si>
  <si>
    <t xml:space="preserve">      งบกลาง</t>
  </si>
  <si>
    <t>เงินสมทบกองทุนประกันสังคม</t>
  </si>
  <si>
    <t>เงินสมทบกองทุนเงินทดแทน</t>
  </si>
  <si>
    <t>เบี้ยยังชีพผู้สูงอายุ</t>
  </si>
  <si>
    <t>เบี้ยยังชีพคนพิการ</t>
  </si>
  <si>
    <t>เบี้ยยังชีพผู้ป่วยเอดส์</t>
  </si>
  <si>
    <t>สำรองจ่าย</t>
  </si>
  <si>
    <t>เงินสมทบกองทุนระบบหลักประกันสุขภาพ (ในระดับท้องถิ่น)</t>
  </si>
  <si>
    <t>รายจ่ายตามข้อผูกพัน</t>
  </si>
  <si>
    <t>เงินสมทบกองทุนบำเหน็จบำนาญข้าราชการส่วนท้องถิ่น (กบท.)</t>
  </si>
  <si>
    <t>เงินสมทบกองทุนสำรองเลี้ยงชีพสำหรับลูกจ้างประจำของส่วนราชการซึ่งจดทะเบียนแล้ว  (กสจ.)</t>
  </si>
  <si>
    <r>
      <t xml:space="preserve">สำนักปลัด  </t>
    </r>
    <r>
      <rPr>
        <b/>
        <sz val="16"/>
        <color indexed="12"/>
        <rFont val="TH SarabunPSK"/>
        <family val="2"/>
      </rPr>
      <t>องค์การบริหารส่วนตำบลหนองหลวง</t>
    </r>
    <r>
      <rPr>
        <b/>
        <sz val="16"/>
        <rFont val="TH SarabunPSK"/>
        <family val="2"/>
      </rPr>
      <t xml:space="preserve">  อำเภอเฝ้าไร่   จังหวัดหนองคาย</t>
    </r>
  </si>
  <si>
    <r>
      <t xml:space="preserve">กองคลัง  </t>
    </r>
    <r>
      <rPr>
        <b/>
        <sz val="16"/>
        <color indexed="12"/>
        <rFont val="TH SarabunPSK"/>
        <family val="2"/>
      </rPr>
      <t>องค์การบริหารส่วนตำบลหนองหลวง</t>
    </r>
    <r>
      <rPr>
        <b/>
        <sz val="16"/>
        <rFont val="TH SarabunPSK"/>
        <family val="2"/>
      </rPr>
      <t xml:space="preserve">  อำเภอเฝ้าไร่   จังหวัดหนองคาย</t>
    </r>
  </si>
  <si>
    <r>
      <t xml:space="preserve">กองช่าง  </t>
    </r>
    <r>
      <rPr>
        <b/>
        <sz val="16"/>
        <color indexed="12"/>
        <rFont val="TH SarabunPSK"/>
        <family val="2"/>
      </rPr>
      <t>องค์การบริหารส่วนตำบลหนองหลวง</t>
    </r>
    <r>
      <rPr>
        <b/>
        <sz val="16"/>
        <rFont val="TH SarabunPSK"/>
        <family val="2"/>
      </rPr>
      <t xml:space="preserve">  อำเภอเฝ้าไร่   จังหวัดหนองคาย</t>
    </r>
  </si>
  <si>
    <r>
      <t xml:space="preserve">กองการศึกษา  </t>
    </r>
    <r>
      <rPr>
        <b/>
        <sz val="16"/>
        <color indexed="12"/>
        <rFont val="TH SarabunPSK"/>
        <family val="2"/>
      </rPr>
      <t>องค์การบริหารส่วนตำบลหนองหลวง</t>
    </r>
    <r>
      <rPr>
        <b/>
        <sz val="16"/>
        <rFont val="TH SarabunPSK"/>
        <family val="2"/>
      </rPr>
      <t xml:space="preserve">  อำเภอเฝ้าไร่   จังหวัดหนองคาย</t>
    </r>
  </si>
  <si>
    <r>
      <t xml:space="preserve">กองการสวัสดิการสังคม  </t>
    </r>
    <r>
      <rPr>
        <b/>
        <sz val="16"/>
        <color indexed="12"/>
        <rFont val="TH SarabunPSK"/>
        <family val="2"/>
      </rPr>
      <t>องค์การบริหารส่วนตำบลหนองหลวง</t>
    </r>
    <r>
      <rPr>
        <b/>
        <sz val="16"/>
        <rFont val="TH SarabunPSK"/>
        <family val="2"/>
      </rPr>
      <t xml:space="preserve">  อำเภอเฝ้าไร่   จังหวัดหนองคาย</t>
    </r>
  </si>
  <si>
    <r>
      <t xml:space="preserve">งบกลาง  </t>
    </r>
    <r>
      <rPr>
        <b/>
        <sz val="16"/>
        <color indexed="12"/>
        <rFont val="TH SarabunPSK"/>
        <family val="2"/>
      </rPr>
      <t>องค์การบริหารส่วนตำบลหนองหลวง</t>
    </r>
    <r>
      <rPr>
        <b/>
        <sz val="16"/>
        <rFont val="TH SarabunPSK"/>
        <family val="2"/>
      </rPr>
      <t xml:space="preserve">  อำเภอเฝ้าไร่   จังหวัดหนองคาย</t>
    </r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</si>
</sst>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mm/yy"/>
    <numFmt numFmtId="203" formatCode="0000000.\-"/>
    <numFmt numFmtId="204" formatCode="0,000,000.\-"/>
    <numFmt numFmtId="205" formatCode="#,##0;[Red]#,##0"/>
    <numFmt numFmtId="206" formatCode="t#,##0.\-"/>
    <numFmt numFmtId="207" formatCode="#,##0.\-"/>
    <numFmt numFmtId="208" formatCode="0.0"/>
    <numFmt numFmtId="209" formatCode="_-* #,##0.0_-;\-* #,##0.0_-;_-* &quot;-&quot;??_-;_-@_-"/>
    <numFmt numFmtId="210" formatCode="_-* #,##0_-;\-* #,##0_-;_-* &quot;-&quot;??_-;_-@_-"/>
    <numFmt numFmtId="211" formatCode="_-&quot;฿&quot;* #,##0.0_-;\-&quot;฿&quot;* #,##0.0_-;_-&quot;฿&quot;* &quot;-&quot;??_-;_-@_-"/>
    <numFmt numFmtId="212" formatCode="_-&quot;฿&quot;* #,##0_-;\-&quot;฿&quot;* #,##0_-;_-&quot;฿&quot;* &quot;-&quot;??_-;_-@_-"/>
    <numFmt numFmtId="213" formatCode="[$€-2]\ #,##0.00_);[Red]\([$€-2]\ #,##0.00\)"/>
    <numFmt numFmtId="214" formatCode="0.00.\-"/>
    <numFmt numFmtId="215" formatCode="[$-41E]d\ mmmm\ yyyy"/>
    <numFmt numFmtId="216" formatCode="\10/2010"/>
    <numFmt numFmtId="217" formatCode="[$-1010000]d/m/yy;@"/>
    <numFmt numFmtId="218" formatCode="\10/54"/>
    <numFmt numFmtId="219" formatCode="\10\-\5\4"/>
    <numFmt numFmtId="220" formatCode="\10\-\20\10"/>
    <numFmt numFmtId="221" formatCode="#,##0.0.\-"/>
    <numFmt numFmtId="222" formatCode="#,##0.00.\-"/>
    <numFmt numFmtId="223" formatCode="#,##0.000.\-"/>
    <numFmt numFmtId="224" formatCode="0."/>
    <numFmt numFmtId="225" formatCode="ดดด\ \ bb"/>
    <numFmt numFmtId="226" formatCode="ดด\ \ bb"/>
    <numFmt numFmtId="227" formatCode="#,##0_ ;\-#,##0\ "/>
    <numFmt numFmtId="228" formatCode="#,##0.0_ ;\-#,##0.0\ "/>
    <numFmt numFmtId="229" formatCode="#,##0.00_ ;\-#,##0.00\ "/>
    <numFmt numFmtId="230" formatCode="0_ ;\-0\ "/>
  </numFmts>
  <fonts count="69">
    <font>
      <sz val="14"/>
      <name val="Cordia New"/>
      <family val="0"/>
    </font>
    <font>
      <sz val="14"/>
      <name val="Angsana New"/>
      <family val="1"/>
    </font>
    <font>
      <b/>
      <sz val="14"/>
      <color indexed="10"/>
      <name val="Angsana New"/>
      <family val="1"/>
    </font>
    <font>
      <b/>
      <sz val="14"/>
      <color indexed="12"/>
      <name val="Angsana New"/>
      <family val="1"/>
    </font>
    <font>
      <sz val="14"/>
      <color indexed="12"/>
      <name val="Angsana New"/>
      <family val="1"/>
    </font>
    <font>
      <b/>
      <sz val="14"/>
      <name val="Angsana New"/>
      <family val="1"/>
    </font>
    <font>
      <sz val="14"/>
      <color indexed="14"/>
      <name val="Angsana New"/>
      <family val="1"/>
    </font>
    <font>
      <b/>
      <sz val="14"/>
      <color indexed="14"/>
      <name val="Angsana New"/>
      <family val="1"/>
    </font>
    <font>
      <sz val="14"/>
      <color indexed="20"/>
      <name val="Angsana New"/>
      <family val="1"/>
    </font>
    <font>
      <sz val="14"/>
      <color indexed="17"/>
      <name val="Angsana New"/>
      <family val="1"/>
    </font>
    <font>
      <sz val="13"/>
      <name val="Angsana New"/>
      <family val="1"/>
    </font>
    <font>
      <sz val="20"/>
      <name val="Angsana New"/>
      <family val="1"/>
    </font>
    <font>
      <sz val="20"/>
      <color indexed="14"/>
      <name val="Angsana New"/>
      <family val="1"/>
    </font>
    <font>
      <b/>
      <sz val="14"/>
      <color indexed="17"/>
      <name val="Angsana New"/>
      <family val="1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TH SarabunPSK"/>
      <family val="2"/>
    </font>
    <font>
      <b/>
      <sz val="16"/>
      <color indexed="12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sz val="13.5"/>
      <name val="TH SarabunPSK"/>
      <family val="2"/>
    </font>
    <font>
      <sz val="15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3"/>
      <color indexed="8"/>
      <name val="Angsana New"/>
      <family val="1"/>
    </font>
    <font>
      <sz val="13"/>
      <color indexed="8"/>
      <name val="TH SarabunPSK"/>
      <family val="2"/>
    </font>
    <font>
      <sz val="14"/>
      <color indexed="8"/>
      <name val="TH SarabunPSK"/>
      <family val="2"/>
    </font>
    <font>
      <b/>
      <sz val="13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3"/>
      <color theme="1"/>
      <name val="Angsana New"/>
      <family val="1"/>
    </font>
    <font>
      <sz val="13"/>
      <color theme="1"/>
      <name val="TH SarabunPSK"/>
      <family val="2"/>
    </font>
    <font>
      <sz val="14"/>
      <color theme="1"/>
      <name val="TH SarabunPSK"/>
      <family val="2"/>
    </font>
    <font>
      <b/>
      <sz val="13"/>
      <color theme="1"/>
      <name val="TH SarabunPSK"/>
      <family val="2"/>
    </font>
    <font>
      <b/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60" fillId="20" borderId="5" applyNumberFormat="0" applyAlignment="0" applyProtection="0"/>
    <xf numFmtId="0" fontId="0" fillId="32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207" fontId="7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1" fillId="0" borderId="0" xfId="0" applyFont="1" applyAlignment="1">
      <alignment vertical="justify"/>
    </xf>
    <xf numFmtId="207" fontId="7" fillId="0" borderId="0" xfId="0" applyNumberFormat="1" applyFont="1" applyAlignment="1">
      <alignment vertical="justify"/>
    </xf>
    <xf numFmtId="0" fontId="2" fillId="0" borderId="0" xfId="0" applyFont="1" applyAlignment="1">
      <alignment vertical="justify"/>
    </xf>
    <xf numFmtId="0" fontId="3" fillId="0" borderId="0" xfId="0" applyFont="1" applyAlignment="1">
      <alignment vertical="justify"/>
    </xf>
    <xf numFmtId="0" fontId="4" fillId="0" borderId="0" xfId="0" applyFont="1" applyAlignment="1">
      <alignment vertical="justify"/>
    </xf>
    <xf numFmtId="0" fontId="4" fillId="0" borderId="0" xfId="0" applyFont="1" applyAlignment="1">
      <alignment horizontal="right" vertical="justify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207" fontId="7" fillId="0" borderId="0" xfId="0" applyNumberFormat="1" applyFont="1" applyAlignment="1">
      <alignment/>
    </xf>
    <xf numFmtId="207" fontId="6" fillId="0" borderId="0" xfId="38" applyNumberFormat="1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207" fontId="7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207" fontId="6" fillId="0" borderId="0" xfId="0" applyNumberFormat="1" applyFont="1" applyBorder="1" applyAlignment="1">
      <alignment horizontal="right"/>
    </xf>
    <xf numFmtId="207" fontId="6" fillId="0" borderId="0" xfId="0" applyNumberFormat="1" applyFont="1" applyAlignment="1">
      <alignment/>
    </xf>
    <xf numFmtId="207" fontId="10" fillId="0" borderId="0" xfId="0" applyNumberFormat="1" applyFont="1" applyAlignment="1">
      <alignment/>
    </xf>
    <xf numFmtId="207" fontId="2" fillId="0" borderId="0" xfId="0" applyNumberFormat="1" applyFont="1" applyAlignment="1">
      <alignment vertical="justify"/>
    </xf>
    <xf numFmtId="0" fontId="1" fillId="0" borderId="0" xfId="0" applyFont="1" applyAlignment="1">
      <alignment vertical="center"/>
    </xf>
    <xf numFmtId="207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207" fontId="1" fillId="0" borderId="0" xfId="0" applyNumberFormat="1" applyFont="1" applyAlignment="1">
      <alignment vertical="center"/>
    </xf>
    <xf numFmtId="0" fontId="11" fillId="0" borderId="0" xfId="0" applyFont="1" applyAlignment="1">
      <alignment vertical="justify"/>
    </xf>
    <xf numFmtId="0" fontId="1" fillId="0" borderId="0" xfId="0" applyFont="1" applyAlignment="1">
      <alignment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207" fontId="13" fillId="0" borderId="0" xfId="0" applyNumberFormat="1" applyFont="1" applyAlignment="1">
      <alignment vertical="distributed"/>
    </xf>
    <xf numFmtId="0" fontId="9" fillId="0" borderId="0" xfId="0" applyFont="1" applyAlignment="1">
      <alignment vertical="distributed"/>
    </xf>
    <xf numFmtId="0" fontId="8" fillId="0" borderId="0" xfId="0" applyFont="1" applyAlignment="1">
      <alignment vertical="justify"/>
    </xf>
    <xf numFmtId="207" fontId="8" fillId="0" borderId="0" xfId="0" applyNumberFormat="1" applyFont="1" applyAlignment="1">
      <alignment vertical="justify"/>
    </xf>
    <xf numFmtId="0" fontId="1" fillId="0" borderId="0" xfId="0" applyFont="1" applyAlignment="1">
      <alignment horizontal="right" vertical="justify"/>
    </xf>
    <xf numFmtId="0" fontId="7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left"/>
    </xf>
    <xf numFmtId="207" fontId="10" fillId="0" borderId="10" xfId="0" applyNumberFormat="1" applyFont="1" applyBorder="1" applyAlignment="1">
      <alignment horizontal="right" vertical="center"/>
    </xf>
    <xf numFmtId="207" fontId="10" fillId="0" borderId="11" xfId="0" applyNumberFormat="1" applyFont="1" applyBorder="1" applyAlignment="1">
      <alignment horizontal="right" vertical="center"/>
    </xf>
    <xf numFmtId="207" fontId="10" fillId="0" borderId="0" xfId="0" applyNumberFormat="1" applyFont="1" applyAlignment="1">
      <alignment horizontal="right"/>
    </xf>
    <xf numFmtId="207" fontId="10" fillId="0" borderId="0" xfId="0" applyNumberFormat="1" applyFont="1" applyAlignment="1">
      <alignment/>
    </xf>
    <xf numFmtId="0" fontId="10" fillId="0" borderId="0" xfId="0" applyFont="1" applyAlignment="1">
      <alignment/>
    </xf>
    <xf numFmtId="207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207" fontId="1" fillId="0" borderId="0" xfId="0" applyNumberFormat="1" applyFont="1" applyAlignment="1">
      <alignment vertical="justify"/>
    </xf>
    <xf numFmtId="207" fontId="1" fillId="0" borderId="0" xfId="0" applyNumberFormat="1" applyFont="1" applyAlignment="1">
      <alignment/>
    </xf>
    <xf numFmtId="207" fontId="5" fillId="0" borderId="0" xfId="0" applyNumberFormat="1" applyFont="1" applyAlignment="1">
      <alignment/>
    </xf>
    <xf numFmtId="207" fontId="5" fillId="0" borderId="0" xfId="0" applyNumberFormat="1" applyFont="1" applyBorder="1" applyAlignment="1">
      <alignment/>
    </xf>
    <xf numFmtId="207" fontId="3" fillId="0" borderId="0" xfId="0" applyNumberFormat="1" applyFont="1" applyAlignment="1">
      <alignment/>
    </xf>
    <xf numFmtId="207" fontId="4" fillId="0" borderId="0" xfId="0" applyNumberFormat="1" applyFont="1" applyAlignment="1">
      <alignment/>
    </xf>
    <xf numFmtId="207" fontId="7" fillId="0" borderId="0" xfId="0" applyNumberFormat="1" applyFont="1" applyAlignment="1">
      <alignment vertical="center"/>
    </xf>
    <xf numFmtId="207" fontId="1" fillId="0" borderId="0" xfId="0" applyNumberFormat="1" applyFont="1" applyBorder="1" applyAlignment="1">
      <alignment/>
    </xf>
    <xf numFmtId="207" fontId="1" fillId="0" borderId="12" xfId="0" applyNumberFormat="1" applyFont="1" applyBorder="1" applyAlignment="1">
      <alignment/>
    </xf>
    <xf numFmtId="207" fontId="9" fillId="0" borderId="0" xfId="0" applyNumberFormat="1" applyFont="1" applyBorder="1" applyAlignment="1">
      <alignment/>
    </xf>
    <xf numFmtId="207" fontId="8" fillId="0" borderId="0" xfId="0" applyNumberFormat="1" applyFont="1" applyBorder="1" applyAlignment="1">
      <alignment/>
    </xf>
    <xf numFmtId="207" fontId="6" fillId="0" borderId="0" xfId="0" applyNumberFormat="1" applyFont="1" applyFill="1" applyAlignment="1">
      <alignment horizontal="right"/>
    </xf>
    <xf numFmtId="207" fontId="9" fillId="0" borderId="0" xfId="0" applyNumberFormat="1" applyFont="1" applyAlignment="1">
      <alignment vertical="distributed"/>
    </xf>
    <xf numFmtId="207" fontId="1" fillId="0" borderId="0" xfId="0" applyNumberFormat="1" applyFont="1" applyBorder="1" applyAlignment="1">
      <alignment horizontal="right"/>
    </xf>
    <xf numFmtId="0" fontId="8" fillId="0" borderId="13" xfId="0" applyFont="1" applyBorder="1" applyAlignment="1">
      <alignment/>
    </xf>
    <xf numFmtId="0" fontId="1" fillId="0" borderId="14" xfId="0" applyFont="1" applyBorder="1" applyAlignment="1">
      <alignment vertical="justify"/>
    </xf>
    <xf numFmtId="207" fontId="64" fillId="0" borderId="11" xfId="0" applyNumberFormat="1" applyFont="1" applyBorder="1" applyAlignment="1">
      <alignment horizontal="right" vertical="center"/>
    </xf>
    <xf numFmtId="207" fontId="1" fillId="0" borderId="0" xfId="0" applyNumberFormat="1" applyFont="1" applyAlignment="1">
      <alignment/>
    </xf>
    <xf numFmtId="207" fontId="19" fillId="0" borderId="11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vertical="justify" wrapText="1"/>
    </xf>
    <xf numFmtId="207" fontId="21" fillId="0" borderId="11" xfId="0" applyNumberFormat="1" applyFont="1" applyBorder="1" applyAlignment="1">
      <alignment horizontal="right" vertical="center"/>
    </xf>
    <xf numFmtId="207" fontId="65" fillId="0" borderId="11" xfId="0" applyNumberFormat="1" applyFont="1" applyBorder="1" applyAlignment="1">
      <alignment horizontal="right" vertical="center"/>
    </xf>
    <xf numFmtId="0" fontId="20" fillId="0" borderId="11" xfId="0" applyFont="1" applyBorder="1" applyAlignment="1">
      <alignment horizontal="left" vertical="justify" wrapText="1"/>
    </xf>
    <xf numFmtId="0" fontId="20" fillId="0" borderId="10" xfId="0" applyFont="1" applyBorder="1" applyAlignment="1">
      <alignment horizontal="left" vertical="justify" wrapText="1"/>
    </xf>
    <xf numFmtId="0" fontId="20" fillId="0" borderId="15" xfId="0" applyFont="1" applyBorder="1" applyAlignment="1">
      <alignment vertical="justify" wrapText="1"/>
    </xf>
    <xf numFmtId="222" fontId="21" fillId="0" borderId="11" xfId="0" applyNumberFormat="1" applyFont="1" applyBorder="1" applyAlignment="1">
      <alignment horizontal="right" vertical="center"/>
    </xf>
    <xf numFmtId="221" fontId="21" fillId="0" borderId="11" xfId="0" applyNumberFormat="1" applyFont="1" applyBorder="1" applyAlignment="1">
      <alignment horizontal="right" vertical="center"/>
    </xf>
    <xf numFmtId="207" fontId="65" fillId="33" borderId="11" xfId="0" applyNumberFormat="1" applyFont="1" applyFill="1" applyBorder="1" applyAlignment="1">
      <alignment horizontal="right" vertical="center"/>
    </xf>
    <xf numFmtId="0" fontId="66" fillId="0" borderId="11" xfId="0" applyFont="1" applyBorder="1" applyAlignment="1">
      <alignment vertical="justify" wrapText="1"/>
    </xf>
    <xf numFmtId="0" fontId="66" fillId="0" borderId="11" xfId="0" applyFont="1" applyBorder="1" applyAlignment="1">
      <alignment horizontal="left" vertical="justify" wrapText="1"/>
    </xf>
    <xf numFmtId="0" fontId="66" fillId="33" borderId="11" xfId="0" applyFont="1" applyFill="1" applyBorder="1" applyAlignment="1">
      <alignment horizontal="left" vertical="justify" wrapText="1"/>
    </xf>
    <xf numFmtId="207" fontId="67" fillId="0" borderId="11" xfId="0" applyNumberFormat="1" applyFont="1" applyBorder="1" applyAlignment="1">
      <alignment horizontal="center" vertical="center" wrapText="1"/>
    </xf>
    <xf numFmtId="207" fontId="65" fillId="0" borderId="11" xfId="0" applyNumberFormat="1" applyFont="1" applyBorder="1" applyAlignment="1">
      <alignment vertical="center"/>
    </xf>
    <xf numFmtId="207" fontId="66" fillId="0" borderId="11" xfId="0" applyNumberFormat="1" applyFont="1" applyBorder="1" applyAlignment="1">
      <alignment vertical="justify" wrapText="1"/>
    </xf>
    <xf numFmtId="207" fontId="5" fillId="0" borderId="0" xfId="0" applyNumberFormat="1" applyFont="1" applyAlignment="1">
      <alignment/>
    </xf>
    <xf numFmtId="207" fontId="20" fillId="0" borderId="15" xfId="0" applyNumberFormat="1" applyFont="1" applyBorder="1" applyAlignment="1">
      <alignment horizontal="left" vertical="justify" wrapText="1"/>
    </xf>
    <xf numFmtId="0" fontId="20" fillId="0" borderId="15" xfId="0" applyFont="1" applyBorder="1" applyAlignment="1">
      <alignment horizontal="left" vertical="justify" wrapText="1"/>
    </xf>
    <xf numFmtId="207" fontId="21" fillId="0" borderId="11" xfId="0" applyNumberFormat="1" applyFont="1" applyBorder="1" applyAlignment="1">
      <alignment horizontal="right"/>
    </xf>
    <xf numFmtId="0" fontId="20" fillId="0" borderId="10" xfId="0" applyFont="1" applyBorder="1" applyAlignment="1">
      <alignment vertical="justify"/>
    </xf>
    <xf numFmtId="0" fontId="20" fillId="0" borderId="11" xfId="0" applyFont="1" applyBorder="1" applyAlignment="1">
      <alignment vertical="justify"/>
    </xf>
    <xf numFmtId="207" fontId="21" fillId="0" borderId="11" xfId="0" applyNumberFormat="1" applyFont="1" applyBorder="1" applyAlignment="1">
      <alignment/>
    </xf>
    <xf numFmtId="207" fontId="21" fillId="0" borderId="15" xfId="0" applyNumberFormat="1" applyFont="1" applyBorder="1" applyAlignment="1">
      <alignment horizontal="right"/>
    </xf>
    <xf numFmtId="207" fontId="18" fillId="0" borderId="11" xfId="0" applyNumberFormat="1" applyFont="1" applyBorder="1" applyAlignment="1">
      <alignment horizontal="center" vertical="center" wrapText="1"/>
    </xf>
    <xf numFmtId="219" fontId="18" fillId="0" borderId="11" xfId="0" applyNumberFormat="1" applyFont="1" applyBorder="1" applyAlignment="1">
      <alignment horizontal="center" vertical="center" wrapText="1"/>
    </xf>
    <xf numFmtId="44" fontId="18" fillId="0" borderId="11" xfId="40" applyFont="1" applyBorder="1" applyAlignment="1">
      <alignment horizontal="center" vertical="center" wrapText="1"/>
    </xf>
    <xf numFmtId="207" fontId="20" fillId="0" borderId="0" xfId="0" applyNumberFormat="1" applyFont="1" applyAlignment="1">
      <alignment vertical="justify"/>
    </xf>
    <xf numFmtId="207" fontId="20" fillId="0" borderId="11" xfId="0" applyNumberFormat="1" applyFont="1" applyFill="1" applyBorder="1" applyAlignment="1">
      <alignment horizontal="right"/>
    </xf>
    <xf numFmtId="207" fontId="20" fillId="0" borderId="11" xfId="0" applyNumberFormat="1" applyFont="1" applyBorder="1" applyAlignment="1">
      <alignment horizontal="right"/>
    </xf>
    <xf numFmtId="207" fontId="20" fillId="0" borderId="10" xfId="0" applyNumberFormat="1" applyFont="1" applyFill="1" applyBorder="1" applyAlignment="1">
      <alignment horizontal="right"/>
    </xf>
    <xf numFmtId="207" fontId="20" fillId="0" borderId="11" xfId="0" applyNumberFormat="1" applyFont="1" applyFill="1" applyBorder="1" applyAlignment="1">
      <alignment/>
    </xf>
    <xf numFmtId="207" fontId="20" fillId="0" borderId="11" xfId="0" applyNumberFormat="1" applyFont="1" applyBorder="1" applyAlignment="1">
      <alignment/>
    </xf>
    <xf numFmtId="207" fontId="20" fillId="0" borderId="0" xfId="0" applyNumberFormat="1" applyFont="1" applyBorder="1" applyAlignment="1">
      <alignment horizontal="right"/>
    </xf>
    <xf numFmtId="207" fontId="20" fillId="0" borderId="0" xfId="0" applyNumberFormat="1" applyFont="1" applyBorder="1" applyAlignment="1">
      <alignment/>
    </xf>
    <xf numFmtId="0" fontId="20" fillId="0" borderId="15" xfId="0" applyFont="1" applyBorder="1" applyAlignment="1">
      <alignment vertical="justify"/>
    </xf>
    <xf numFmtId="0" fontId="20" fillId="0" borderId="15" xfId="0" applyFont="1" applyBorder="1" applyAlignment="1">
      <alignment wrapText="1"/>
    </xf>
    <xf numFmtId="0" fontId="20" fillId="0" borderId="15" xfId="0" applyFont="1" applyBorder="1" applyAlignment="1">
      <alignment horizontal="left" wrapText="1"/>
    </xf>
    <xf numFmtId="207" fontId="21" fillId="0" borderId="11" xfId="38" applyNumberFormat="1" applyFont="1" applyBorder="1" applyAlignment="1">
      <alignment horizontal="right"/>
    </xf>
    <xf numFmtId="207" fontId="21" fillId="0" borderId="0" xfId="38" applyNumberFormat="1" applyFont="1" applyAlignment="1">
      <alignment horizontal="right"/>
    </xf>
    <xf numFmtId="0" fontId="20" fillId="0" borderId="11" xfId="0" applyFont="1" applyBorder="1" applyAlignment="1">
      <alignment wrapText="1"/>
    </xf>
    <xf numFmtId="207" fontId="21" fillId="0" borderId="10" xfId="0" applyNumberFormat="1" applyFont="1" applyBorder="1" applyAlignment="1">
      <alignment horizontal="right"/>
    </xf>
    <xf numFmtId="0" fontId="20" fillId="0" borderId="11" xfId="0" applyFont="1" applyBorder="1" applyAlignment="1">
      <alignment horizontal="left" wrapText="1"/>
    </xf>
    <xf numFmtId="207" fontId="21" fillId="0" borderId="11" xfId="0" applyNumberFormat="1" applyFont="1" applyBorder="1" applyAlignment="1">
      <alignment horizontal="right" vertical="distributed"/>
    </xf>
    <xf numFmtId="0" fontId="20" fillId="0" borderId="15" xfId="0" applyFont="1" applyBorder="1" applyAlignment="1">
      <alignment vertical="distributed" wrapText="1"/>
    </xf>
    <xf numFmtId="0" fontId="20" fillId="0" borderId="11" xfId="0" applyNumberFormat="1" applyFont="1" applyBorder="1" applyAlignment="1">
      <alignment horizontal="left" vertical="center" wrapText="1"/>
    </xf>
    <xf numFmtId="207" fontId="21" fillId="0" borderId="11" xfId="0" applyNumberFormat="1" applyFont="1" applyBorder="1" applyAlignment="1">
      <alignment horizontal="center" vertical="center" wrapText="1"/>
    </xf>
    <xf numFmtId="227" fontId="21" fillId="0" borderId="11" xfId="0" applyNumberFormat="1" applyFont="1" applyBorder="1" applyAlignment="1">
      <alignment horizontal="center" vertical="center" wrapText="1"/>
    </xf>
    <xf numFmtId="0" fontId="20" fillId="0" borderId="15" xfId="0" applyFont="1" applyBorder="1" applyAlignment="1">
      <alignment horizontal="left" vertical="top" wrapText="1"/>
    </xf>
    <xf numFmtId="0" fontId="20" fillId="0" borderId="11" xfId="0" applyFont="1" applyBorder="1" applyAlignment="1">
      <alignment vertical="top" wrapText="1"/>
    </xf>
    <xf numFmtId="207" fontId="20" fillId="0" borderId="11" xfId="38" applyNumberFormat="1" applyFont="1" applyBorder="1" applyAlignment="1">
      <alignment/>
    </xf>
    <xf numFmtId="0" fontId="20" fillId="0" borderId="0" xfId="0" applyFont="1" applyBorder="1" applyAlignment="1">
      <alignment vertical="top" wrapText="1"/>
    </xf>
    <xf numFmtId="207" fontId="20" fillId="0" borderId="11" xfId="0" applyNumberFormat="1" applyFont="1" applyBorder="1" applyAlignment="1">
      <alignment horizontal="right" vertical="top" wrapText="1"/>
    </xf>
    <xf numFmtId="207" fontId="20" fillId="0" borderId="11" xfId="0" applyNumberFormat="1" applyFont="1" applyBorder="1" applyAlignment="1">
      <alignment vertical="top" wrapText="1"/>
    </xf>
    <xf numFmtId="0" fontId="20" fillId="0" borderId="11" xfId="0" applyFont="1" applyBorder="1" applyAlignment="1">
      <alignment horizontal="left" vertical="top" wrapText="1"/>
    </xf>
    <xf numFmtId="207" fontId="20" fillId="0" borderId="11" xfId="0" applyNumberFormat="1" applyFont="1" applyBorder="1" applyAlignment="1">
      <alignment horizontal="right" wrapText="1"/>
    </xf>
    <xf numFmtId="207" fontId="20" fillId="0" borderId="11" xfId="0" applyNumberFormat="1" applyFont="1" applyBorder="1" applyAlignment="1">
      <alignment wrapText="1"/>
    </xf>
    <xf numFmtId="207" fontId="20" fillId="0" borderId="15" xfId="0" applyNumberFormat="1" applyFont="1" applyBorder="1" applyAlignment="1">
      <alignment/>
    </xf>
    <xf numFmtId="207" fontId="20" fillId="0" borderId="15" xfId="0" applyNumberFormat="1" applyFont="1" applyBorder="1" applyAlignment="1">
      <alignment horizontal="right" wrapText="1"/>
    </xf>
    <xf numFmtId="207" fontId="20" fillId="0" borderId="15" xfId="0" applyNumberFormat="1" applyFont="1" applyBorder="1" applyAlignment="1">
      <alignment wrapText="1"/>
    </xf>
    <xf numFmtId="207" fontId="20" fillId="0" borderId="15" xfId="0" applyNumberFormat="1" applyFont="1" applyBorder="1" applyAlignment="1">
      <alignment horizontal="right" vertical="top" wrapText="1"/>
    </xf>
    <xf numFmtId="0" fontId="20" fillId="0" borderId="16" xfId="0" applyFont="1" applyBorder="1" applyAlignment="1">
      <alignment horizontal="left" vertical="top" wrapText="1"/>
    </xf>
    <xf numFmtId="0" fontId="20" fillId="0" borderId="16" xfId="0" applyFont="1" applyBorder="1" applyAlignment="1">
      <alignment vertical="top" wrapText="1"/>
    </xf>
    <xf numFmtId="210" fontId="20" fillId="0" borderId="15" xfId="38" applyNumberFormat="1" applyFont="1" applyBorder="1" applyAlignment="1">
      <alignment vertical="center" wrapText="1"/>
    </xf>
    <xf numFmtId="207" fontId="20" fillId="0" borderId="17" xfId="0" applyNumberFormat="1" applyFont="1" applyBorder="1" applyAlignment="1">
      <alignment horizontal="right" vertical="top" wrapText="1"/>
    </xf>
    <xf numFmtId="207" fontId="20" fillId="0" borderId="11" xfId="0" applyNumberFormat="1" applyFont="1" applyBorder="1" applyAlignment="1">
      <alignment/>
    </xf>
    <xf numFmtId="207" fontId="20" fillId="0" borderId="11" xfId="0" applyNumberFormat="1" applyFont="1" applyBorder="1" applyAlignment="1">
      <alignment horizontal="left"/>
    </xf>
    <xf numFmtId="207" fontId="21" fillId="0" borderId="11" xfId="0" applyNumberFormat="1" applyFont="1" applyBorder="1" applyAlignment="1">
      <alignment horizontal="right" vertical="center" wrapText="1"/>
    </xf>
    <xf numFmtId="207" fontId="21" fillId="0" borderId="10" xfId="0" applyNumberFormat="1" applyFont="1" applyBorder="1" applyAlignment="1">
      <alignment horizontal="right" vertical="center"/>
    </xf>
    <xf numFmtId="227" fontId="21" fillId="0" borderId="11" xfId="0" applyNumberFormat="1" applyFont="1" applyBorder="1" applyAlignment="1">
      <alignment horizontal="right" vertical="center"/>
    </xf>
    <xf numFmtId="207" fontId="21" fillId="33" borderId="11" xfId="0" applyNumberFormat="1" applyFont="1" applyFill="1" applyBorder="1" applyAlignment="1">
      <alignment horizontal="right" vertical="center"/>
    </xf>
    <xf numFmtId="0" fontId="20" fillId="0" borderId="15" xfId="0" applyNumberFormat="1" applyFont="1" applyBorder="1" applyAlignment="1">
      <alignment horizontal="left" vertical="center" wrapText="1"/>
    </xf>
    <xf numFmtId="207" fontId="21" fillId="33" borderId="11" xfId="0" applyNumberFormat="1" applyFont="1" applyFill="1" applyBorder="1" applyAlignment="1">
      <alignment horizontal="right" vertical="center" wrapText="1"/>
    </xf>
    <xf numFmtId="207" fontId="21" fillId="0" borderId="11" xfId="0" applyNumberFormat="1" applyFont="1" applyBorder="1" applyAlignment="1">
      <alignment horizontal="right" vertical="center" shrinkToFit="1"/>
    </xf>
    <xf numFmtId="207" fontId="21" fillId="0" borderId="11" xfId="0" applyNumberFormat="1" applyFont="1" applyFill="1" applyBorder="1" applyAlignment="1">
      <alignment horizontal="right" vertical="center"/>
    </xf>
    <xf numFmtId="0" fontId="20" fillId="0" borderId="15" xfId="0" applyFont="1" applyBorder="1" applyAlignment="1">
      <alignment vertical="top" wrapText="1"/>
    </xf>
    <xf numFmtId="207" fontId="20" fillId="0" borderId="15" xfId="0" applyNumberFormat="1" applyFont="1" applyBorder="1" applyAlignment="1">
      <alignment/>
    </xf>
    <xf numFmtId="0" fontId="20" fillId="0" borderId="18" xfId="0" applyFont="1" applyBorder="1" applyAlignment="1">
      <alignment horizontal="left" vertical="top" wrapText="1"/>
    </xf>
    <xf numFmtId="207" fontId="20" fillId="0" borderId="19" xfId="0" applyNumberFormat="1" applyFont="1" applyBorder="1" applyAlignment="1">
      <alignment horizontal="right" vertical="top" wrapText="1"/>
    </xf>
    <xf numFmtId="0" fontId="20" fillId="0" borderId="11" xfId="0" applyFont="1" applyBorder="1" applyAlignment="1">
      <alignment horizontal="center" vertical="top" wrapText="1"/>
    </xf>
    <xf numFmtId="207" fontId="10" fillId="0" borderId="11" xfId="0" applyNumberFormat="1" applyFont="1" applyFill="1" applyBorder="1" applyAlignment="1">
      <alignment horizontal="right" vertical="center"/>
    </xf>
    <xf numFmtId="207" fontId="20" fillId="0" borderId="11" xfId="0" applyNumberFormat="1" applyFont="1" applyBorder="1" applyAlignment="1">
      <alignment horizontal="center" vertical="center" wrapText="1"/>
    </xf>
    <xf numFmtId="219" fontId="20" fillId="0" borderId="11" xfId="0" applyNumberFormat="1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wrapText="1"/>
    </xf>
    <xf numFmtId="207" fontId="1" fillId="0" borderId="14" xfId="0" applyNumberFormat="1" applyFont="1" applyBorder="1" applyAlignment="1">
      <alignment vertical="justify"/>
    </xf>
    <xf numFmtId="207" fontId="20" fillId="0" borderId="11" xfId="0" applyNumberFormat="1" applyFont="1" applyBorder="1" applyAlignment="1">
      <alignment shrinkToFit="1"/>
    </xf>
    <xf numFmtId="207" fontId="5" fillId="0" borderId="0" xfId="0" applyNumberFormat="1" applyFont="1" applyAlignment="1">
      <alignment vertical="justify"/>
    </xf>
    <xf numFmtId="207" fontId="22" fillId="0" borderId="11" xfId="0" applyNumberFormat="1" applyFont="1" applyFill="1" applyBorder="1" applyAlignment="1">
      <alignment horizontal="right"/>
    </xf>
    <xf numFmtId="0" fontId="23" fillId="0" borderId="0" xfId="0" applyFont="1" applyBorder="1" applyAlignment="1">
      <alignment vertical="top"/>
    </xf>
    <xf numFmtId="0" fontId="23" fillId="0" borderId="0" xfId="0" applyFont="1" applyBorder="1" applyAlignment="1">
      <alignment horizontal="left" vertical="top" indent="1"/>
    </xf>
    <xf numFmtId="0" fontId="23" fillId="0" borderId="20" xfId="0" applyFont="1" applyBorder="1" applyAlignment="1">
      <alignment horizontal="left" vertical="top" indent="1"/>
    </xf>
    <xf numFmtId="0" fontId="23" fillId="0" borderId="0" xfId="0" applyFont="1" applyBorder="1" applyAlignment="1">
      <alignment horizontal="right" vertical="top" indent="1"/>
    </xf>
    <xf numFmtId="0" fontId="23" fillId="0" borderId="0" xfId="0" applyFont="1" applyAlignment="1">
      <alignment vertical="top"/>
    </xf>
    <xf numFmtId="0" fontId="23" fillId="0" borderId="0" xfId="0" applyFont="1" applyBorder="1" applyAlignment="1">
      <alignment horizontal="center" vertical="top"/>
    </xf>
    <xf numFmtId="207" fontId="10" fillId="0" borderId="0" xfId="0" applyNumberFormat="1" applyFont="1" applyBorder="1" applyAlignment="1">
      <alignment horizontal="right" vertical="center"/>
    </xf>
    <xf numFmtId="207" fontId="2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207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left" vertical="top" wrapText="1"/>
    </xf>
    <xf numFmtId="207" fontId="20" fillId="0" borderId="0" xfId="0" applyNumberFormat="1" applyFont="1" applyBorder="1" applyAlignment="1">
      <alignment horizontal="right" wrapText="1"/>
    </xf>
    <xf numFmtId="207" fontId="20" fillId="0" borderId="0" xfId="0" applyNumberFormat="1" applyFont="1" applyBorder="1" applyAlignment="1">
      <alignment wrapText="1"/>
    </xf>
    <xf numFmtId="227" fontId="21" fillId="0" borderId="11" xfId="0" applyNumberFormat="1" applyFont="1" applyBorder="1" applyAlignment="1">
      <alignment/>
    </xf>
    <xf numFmtId="0" fontId="20" fillId="0" borderId="0" xfId="0" applyFont="1" applyBorder="1" applyAlignment="1">
      <alignment horizontal="left" vertical="justify" wrapText="1"/>
    </xf>
    <xf numFmtId="0" fontId="66" fillId="0" borderId="0" xfId="0" applyFont="1" applyBorder="1" applyAlignment="1">
      <alignment horizontal="left" vertical="justify" wrapText="1"/>
    </xf>
    <xf numFmtId="207" fontId="65" fillId="0" borderId="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vertical="justify" wrapText="1"/>
    </xf>
    <xf numFmtId="207" fontId="20" fillId="0" borderId="0" xfId="0" applyNumberFormat="1" applyFont="1" applyBorder="1" applyAlignment="1">
      <alignment horizontal="left"/>
    </xf>
    <xf numFmtId="0" fontId="20" fillId="0" borderId="0" xfId="0" applyFont="1" applyBorder="1" applyAlignment="1">
      <alignment wrapText="1"/>
    </xf>
    <xf numFmtId="207" fontId="21" fillId="0" borderId="0" xfId="0" applyNumberFormat="1" applyFont="1" applyBorder="1" applyAlignment="1">
      <alignment horizontal="right"/>
    </xf>
    <xf numFmtId="207" fontId="20" fillId="0" borderId="0" xfId="0" applyNumberFormat="1" applyFont="1" applyFill="1" applyBorder="1" applyAlignment="1">
      <alignment horizontal="right"/>
    </xf>
    <xf numFmtId="0" fontId="20" fillId="0" borderId="0" xfId="0" applyFont="1" applyBorder="1" applyAlignment="1">
      <alignment vertical="justify"/>
    </xf>
    <xf numFmtId="207" fontId="66" fillId="0" borderId="11" xfId="0" applyNumberFormat="1" applyFont="1" applyBorder="1" applyAlignment="1">
      <alignment horizontal="center" vertical="center" wrapText="1"/>
    </xf>
    <xf numFmtId="207" fontId="21" fillId="0" borderId="0" xfId="0" applyNumberFormat="1" applyFont="1" applyBorder="1" applyAlignment="1">
      <alignment horizontal="center" vertical="center" wrapText="1"/>
    </xf>
    <xf numFmtId="227" fontId="21" fillId="0" borderId="0" xfId="0" applyNumberFormat="1" applyFont="1" applyBorder="1" applyAlignment="1">
      <alignment horizontal="center" vertical="center" wrapText="1"/>
    </xf>
    <xf numFmtId="207" fontId="20" fillId="0" borderId="0" xfId="0" applyNumberFormat="1" applyFont="1" applyBorder="1" applyAlignment="1">
      <alignment horizontal="right" vertical="top" wrapText="1"/>
    </xf>
    <xf numFmtId="207" fontId="20" fillId="0" borderId="0" xfId="0" applyNumberFormat="1" applyFont="1" applyBorder="1" applyAlignment="1">
      <alignment vertical="top" wrapText="1"/>
    </xf>
    <xf numFmtId="0" fontId="20" fillId="0" borderId="19" xfId="0" applyFont="1" applyBorder="1" applyAlignment="1">
      <alignment wrapText="1"/>
    </xf>
    <xf numFmtId="3" fontId="20" fillId="0" borderId="11" xfId="0" applyNumberFormat="1" applyFont="1" applyBorder="1" applyAlignment="1">
      <alignment horizontal="center" vertical="center" wrapText="1"/>
    </xf>
    <xf numFmtId="3" fontId="21" fillId="0" borderId="11" xfId="0" applyNumberFormat="1" applyFont="1" applyBorder="1" applyAlignment="1">
      <alignment horizontal="right"/>
    </xf>
    <xf numFmtId="3" fontId="21" fillId="0" borderId="11" xfId="0" applyNumberFormat="1" applyFont="1" applyBorder="1" applyAlignment="1">
      <alignment horizontal="center" vertical="center" wrapText="1"/>
    </xf>
    <xf numFmtId="3" fontId="21" fillId="0" borderId="11" xfId="0" applyNumberFormat="1" applyFont="1" applyBorder="1" applyAlignment="1">
      <alignment/>
    </xf>
    <xf numFmtId="3" fontId="21" fillId="0" borderId="15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center" vertical="center" wrapText="1"/>
    </xf>
    <xf numFmtId="207" fontId="20" fillId="0" borderId="0" xfId="0" applyNumberFormat="1" applyFont="1" applyFill="1" applyBorder="1" applyAlignment="1">
      <alignment/>
    </xf>
    <xf numFmtId="207" fontId="66" fillId="0" borderId="11" xfId="0" applyNumberFormat="1" applyFont="1" applyBorder="1" applyAlignment="1">
      <alignment horizontal="right" vertical="center" wrapText="1"/>
    </xf>
    <xf numFmtId="207" fontId="20" fillId="0" borderId="11" xfId="0" applyNumberFormat="1" applyFont="1" applyBorder="1" applyAlignment="1">
      <alignment horizontal="right" vertical="center" wrapText="1"/>
    </xf>
    <xf numFmtId="207" fontId="21" fillId="0" borderId="13" xfId="0" applyNumberFormat="1" applyFont="1" applyBorder="1" applyAlignment="1">
      <alignment horizontal="right" vertical="center"/>
    </xf>
    <xf numFmtId="0" fontId="66" fillId="33" borderId="0" xfId="0" applyFont="1" applyFill="1" applyBorder="1" applyAlignment="1">
      <alignment horizontal="left" vertical="justify" wrapText="1"/>
    </xf>
    <xf numFmtId="207" fontId="65" fillId="33" borderId="0" xfId="0" applyNumberFormat="1" applyFont="1" applyFill="1" applyBorder="1" applyAlignment="1">
      <alignment horizontal="right" vertical="center"/>
    </xf>
    <xf numFmtId="0" fontId="20" fillId="0" borderId="13" xfId="0" applyFont="1" applyBorder="1" applyAlignment="1">
      <alignment horizontal="left" vertical="top" wrapText="1"/>
    </xf>
    <xf numFmtId="207" fontId="20" fillId="0" borderId="13" xfId="0" applyNumberFormat="1" applyFont="1" applyBorder="1" applyAlignment="1">
      <alignment/>
    </xf>
    <xf numFmtId="207" fontId="20" fillId="0" borderId="13" xfId="0" applyNumberFormat="1" applyFont="1" applyBorder="1" applyAlignment="1">
      <alignment horizontal="right" vertical="top" wrapText="1"/>
    </xf>
    <xf numFmtId="207" fontId="20" fillId="0" borderId="13" xfId="0" applyNumberFormat="1" applyFont="1" applyBorder="1" applyAlignment="1">
      <alignment vertical="top" wrapText="1"/>
    </xf>
    <xf numFmtId="207" fontId="20" fillId="0" borderId="15" xfId="0" applyNumberFormat="1" applyFont="1" applyBorder="1" applyAlignment="1">
      <alignment horizontal="right"/>
    </xf>
    <xf numFmtId="3" fontId="21" fillId="0" borderId="11" xfId="0" applyNumberFormat="1" applyFont="1" applyBorder="1" applyAlignment="1">
      <alignment horizontal="right" vertical="center" wrapText="1"/>
    </xf>
    <xf numFmtId="3" fontId="21" fillId="0" borderId="0" xfId="0" applyNumberFormat="1" applyFont="1" applyBorder="1" applyAlignment="1">
      <alignment horizontal="right"/>
    </xf>
    <xf numFmtId="207" fontId="20" fillId="0" borderId="11" xfId="0" applyNumberFormat="1" applyFont="1" applyBorder="1" applyAlignment="1">
      <alignment horizontal="right" shrinkToFit="1"/>
    </xf>
    <xf numFmtId="207" fontId="22" fillId="0" borderId="11" xfId="0" applyNumberFormat="1" applyFont="1" applyBorder="1" applyAlignment="1">
      <alignment horizontal="right" shrinkToFit="1"/>
    </xf>
    <xf numFmtId="207" fontId="21" fillId="0" borderId="11" xfId="0" applyNumberFormat="1" applyFont="1" applyFill="1" applyBorder="1" applyAlignment="1">
      <alignment/>
    </xf>
    <xf numFmtId="207" fontId="24" fillId="0" borderId="11" xfId="0" applyNumberFormat="1" applyFont="1" applyBorder="1" applyAlignment="1">
      <alignment/>
    </xf>
    <xf numFmtId="207" fontId="24" fillId="0" borderId="11" xfId="0" applyNumberFormat="1" applyFont="1" applyBorder="1" applyAlignment="1">
      <alignment horizontal="center"/>
    </xf>
    <xf numFmtId="0" fontId="20" fillId="0" borderId="10" xfId="0" applyFont="1" applyBorder="1" applyAlignment="1">
      <alignment vertical="justify" wrapText="1"/>
    </xf>
    <xf numFmtId="207" fontId="21" fillId="0" borderId="10" xfId="0" applyNumberFormat="1" applyFont="1" applyFill="1" applyBorder="1" applyAlignment="1">
      <alignment horizontal="right" vertical="center"/>
    </xf>
    <xf numFmtId="207" fontId="22" fillId="0" borderId="11" xfId="0" applyNumberFormat="1" applyFont="1" applyFill="1" applyBorder="1" applyAlignment="1">
      <alignment horizontal="right" shrinkToFit="1"/>
    </xf>
    <xf numFmtId="0" fontId="21" fillId="0" borderId="11" xfId="0" applyFont="1" applyBorder="1" applyAlignment="1">
      <alignment vertical="justify"/>
    </xf>
    <xf numFmtId="0" fontId="21" fillId="0" borderId="0" xfId="0" applyFont="1" applyBorder="1" applyAlignment="1">
      <alignment vertical="justify"/>
    </xf>
    <xf numFmtId="207" fontId="21" fillId="0" borderId="0" xfId="0" applyNumberFormat="1" applyFont="1" applyFill="1" applyBorder="1" applyAlignment="1">
      <alignment horizontal="right" vertical="center"/>
    </xf>
    <xf numFmtId="0" fontId="66" fillId="0" borderId="0" xfId="0" applyFont="1" applyBorder="1" applyAlignment="1">
      <alignment vertical="justify" wrapText="1"/>
    </xf>
    <xf numFmtId="0" fontId="20" fillId="0" borderId="11" xfId="0" applyNumberFormat="1" applyFont="1" applyBorder="1" applyAlignment="1">
      <alignment horizontal="center" vertical="center" wrapText="1"/>
    </xf>
    <xf numFmtId="227" fontId="20" fillId="0" borderId="11" xfId="0" applyNumberFormat="1" applyFont="1" applyBorder="1" applyAlignment="1">
      <alignment horizontal="center" vertical="center" wrapText="1"/>
    </xf>
    <xf numFmtId="0" fontId="20" fillId="0" borderId="11" xfId="0" applyNumberFormat="1" applyFont="1" applyBorder="1" applyAlignment="1">
      <alignment vertical="center" wrapText="1"/>
    </xf>
    <xf numFmtId="0" fontId="20" fillId="0" borderId="13" xfId="0" applyFont="1" applyBorder="1" applyAlignment="1">
      <alignment vertical="justify" wrapText="1"/>
    </xf>
    <xf numFmtId="207" fontId="21" fillId="0" borderId="13" xfId="0" applyNumberFormat="1" applyFont="1" applyFill="1" applyBorder="1" applyAlignment="1">
      <alignment horizontal="right" vertical="center"/>
    </xf>
    <xf numFmtId="207" fontId="1" fillId="0" borderId="0" xfId="0" applyNumberFormat="1" applyFont="1" applyBorder="1" applyAlignment="1">
      <alignment vertical="justify"/>
    </xf>
    <xf numFmtId="0" fontId="1" fillId="0" borderId="0" xfId="0" applyFont="1" applyBorder="1" applyAlignment="1">
      <alignment vertical="justify"/>
    </xf>
    <xf numFmtId="0" fontId="20" fillId="0" borderId="0" xfId="0" applyFont="1" applyBorder="1" applyAlignment="1">
      <alignment horizontal="left" wrapText="1"/>
    </xf>
    <xf numFmtId="227" fontId="20" fillId="0" borderId="11" xfId="0" applyNumberFormat="1" applyFont="1" applyBorder="1" applyAlignment="1">
      <alignment horizontal="right" wrapText="1"/>
    </xf>
    <xf numFmtId="227" fontId="20" fillId="0" borderId="11" xfId="0" applyNumberFormat="1" applyFont="1" applyBorder="1" applyAlignment="1">
      <alignment/>
    </xf>
    <xf numFmtId="0" fontId="20" fillId="0" borderId="15" xfId="0" applyNumberFormat="1" applyFont="1" applyBorder="1" applyAlignment="1">
      <alignment horizontal="center" vertical="center" wrapText="1"/>
    </xf>
    <xf numFmtId="3" fontId="20" fillId="0" borderId="11" xfId="0" applyNumberFormat="1" applyFont="1" applyBorder="1" applyAlignment="1">
      <alignment horizontal="right" vertical="center" wrapText="1"/>
    </xf>
    <xf numFmtId="0" fontId="23" fillId="0" borderId="21" xfId="0" applyFont="1" applyBorder="1" applyAlignment="1">
      <alignment horizontal="center" vertical="top"/>
    </xf>
    <xf numFmtId="0" fontId="23" fillId="0" borderId="0" xfId="0" applyFont="1" applyBorder="1" applyAlignment="1">
      <alignment horizontal="center" vertical="top"/>
    </xf>
    <xf numFmtId="0" fontId="18" fillId="0" borderId="10" xfId="0" applyNumberFormat="1" applyFont="1" applyBorder="1" applyAlignment="1">
      <alignment horizontal="center" vertical="center" wrapText="1"/>
    </xf>
    <xf numFmtId="0" fontId="18" fillId="0" borderId="15" xfId="0" applyNumberFormat="1" applyFont="1" applyBorder="1" applyAlignment="1">
      <alignment horizontal="center" vertical="center" wrapText="1"/>
    </xf>
    <xf numFmtId="0" fontId="19" fillId="0" borderId="11" xfId="0" applyNumberFormat="1" applyFont="1" applyBorder="1" applyAlignment="1">
      <alignment horizontal="center" vertical="center" wrapText="1"/>
    </xf>
    <xf numFmtId="0" fontId="68" fillId="0" borderId="10" xfId="0" applyNumberFormat="1" applyFont="1" applyBorder="1" applyAlignment="1">
      <alignment horizontal="center" vertical="center" wrapText="1"/>
    </xf>
    <xf numFmtId="0" fontId="68" fillId="0" borderId="15" xfId="0" applyNumberFormat="1" applyFont="1" applyBorder="1" applyAlignment="1">
      <alignment horizontal="center" vertical="center" wrapText="1"/>
    </xf>
    <xf numFmtId="0" fontId="67" fillId="0" borderId="1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9" fillId="0" borderId="18" xfId="0" applyNumberFormat="1" applyFont="1" applyBorder="1" applyAlignment="1">
      <alignment horizontal="center" vertical="center" wrapText="1"/>
    </xf>
    <xf numFmtId="0" fontId="19" fillId="0" borderId="22" xfId="0" applyNumberFormat="1" applyFont="1" applyBorder="1" applyAlignment="1">
      <alignment horizontal="center" vertical="center" wrapText="1"/>
    </xf>
    <xf numFmtId="0" fontId="19" fillId="0" borderId="19" xfId="0" applyNumberFormat="1" applyFont="1" applyBorder="1" applyAlignment="1">
      <alignment horizontal="center" vertical="center" wrapText="1"/>
    </xf>
    <xf numFmtId="0" fontId="20" fillId="0" borderId="11" xfId="0" applyNumberFormat="1" applyFont="1" applyBorder="1" applyAlignment="1">
      <alignment horizontal="center" vertical="center" wrapText="1"/>
    </xf>
    <xf numFmtId="0" fontId="21" fillId="0" borderId="1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0" borderId="14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8" fillId="0" borderId="18" xfId="0" applyNumberFormat="1" applyFont="1" applyBorder="1" applyAlignment="1">
      <alignment horizontal="center" vertical="center" wrapText="1"/>
    </xf>
    <xf numFmtId="0" fontId="18" fillId="0" borderId="22" xfId="0" applyNumberFormat="1" applyFont="1" applyBorder="1" applyAlignment="1">
      <alignment horizontal="center" vertical="center" wrapText="1"/>
    </xf>
    <xf numFmtId="0" fontId="18" fillId="0" borderId="19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18" fillId="0" borderId="1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justify"/>
    </xf>
    <xf numFmtId="0" fontId="16" fillId="0" borderId="14" xfId="0" applyFont="1" applyBorder="1" applyAlignment="1">
      <alignment horizontal="center" vertical="justify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Z199"/>
  <sheetViews>
    <sheetView zoomScaleSheetLayoutView="100" zoomScalePageLayoutView="0" workbookViewId="0" topLeftCell="A1">
      <selection activeCell="G7" sqref="G7"/>
    </sheetView>
  </sheetViews>
  <sheetFormatPr defaultColWidth="9.140625" defaultRowHeight="25.5" customHeight="1"/>
  <cols>
    <col min="1" max="1" width="33.8515625" style="36" customWidth="1"/>
    <col min="2" max="2" width="10.140625" style="56" customWidth="1"/>
    <col min="3" max="3" width="9.8515625" style="56" customWidth="1"/>
    <col min="4" max="4" width="9.28125" style="56" customWidth="1"/>
    <col min="5" max="5" width="9.7109375" style="56" customWidth="1"/>
    <col min="6" max="6" width="10.00390625" style="56" customWidth="1"/>
    <col min="7" max="13" width="9.28125" style="56" customWidth="1"/>
    <col min="14" max="14" width="8.8515625" style="56" customWidth="1"/>
    <col min="15" max="15" width="16.7109375" style="24" customWidth="1"/>
    <col min="16" max="16384" width="9.140625" style="25" customWidth="1"/>
  </cols>
  <sheetData>
    <row r="1" spans="1:14" ht="24" customHeight="1">
      <c r="A1" s="249" t="s">
        <v>82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</row>
    <row r="2" spans="1:14" ht="24" customHeight="1">
      <c r="A2" s="250" t="s">
        <v>15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</row>
    <row r="3" spans="1:15" s="59" customFormat="1" ht="25.5" customHeight="1">
      <c r="A3" s="243" t="s">
        <v>0</v>
      </c>
      <c r="B3" s="78" t="s">
        <v>1</v>
      </c>
      <c r="C3" s="251" t="s">
        <v>3</v>
      </c>
      <c r="D3" s="252"/>
      <c r="E3" s="253"/>
      <c r="F3" s="251" t="s">
        <v>4</v>
      </c>
      <c r="G3" s="252"/>
      <c r="H3" s="253"/>
      <c r="I3" s="251" t="s">
        <v>5</v>
      </c>
      <c r="J3" s="252"/>
      <c r="K3" s="253"/>
      <c r="L3" s="251" t="s">
        <v>6</v>
      </c>
      <c r="M3" s="252"/>
      <c r="N3" s="253"/>
      <c r="O3" s="58"/>
    </row>
    <row r="4" spans="1:16" s="59" customFormat="1" ht="25.5" customHeight="1">
      <c r="A4" s="244"/>
      <c r="B4" s="78" t="s">
        <v>2</v>
      </c>
      <c r="C4" s="103" t="s">
        <v>83</v>
      </c>
      <c r="D4" s="103" t="s">
        <v>84</v>
      </c>
      <c r="E4" s="103" t="s">
        <v>85</v>
      </c>
      <c r="F4" s="103" t="s">
        <v>86</v>
      </c>
      <c r="G4" s="103" t="s">
        <v>87</v>
      </c>
      <c r="H4" s="104" t="s">
        <v>88</v>
      </c>
      <c r="I4" s="103" t="s">
        <v>89</v>
      </c>
      <c r="J4" s="103" t="s">
        <v>90</v>
      </c>
      <c r="K4" s="103" t="s">
        <v>91</v>
      </c>
      <c r="L4" s="103" t="s">
        <v>92</v>
      </c>
      <c r="M4" s="103" t="s">
        <v>93</v>
      </c>
      <c r="N4" s="103" t="s">
        <v>94</v>
      </c>
      <c r="O4" s="58"/>
      <c r="P4" s="59" t="s">
        <v>10</v>
      </c>
    </row>
    <row r="5" spans="1:15" s="14" customFormat="1" ht="24.75" customHeight="1">
      <c r="A5" s="82" t="s">
        <v>23</v>
      </c>
      <c r="B5" s="152">
        <v>16986752</v>
      </c>
      <c r="C5" s="152">
        <f aca="true" t="shared" si="0" ref="C5:N5">C6+C27+C77</f>
        <v>1790199</v>
      </c>
      <c r="D5" s="152">
        <f t="shared" si="0"/>
        <v>1172051</v>
      </c>
      <c r="E5" s="152">
        <f t="shared" si="0"/>
        <v>1472051</v>
      </c>
      <c r="F5" s="152">
        <f t="shared" si="0"/>
        <v>1276051</v>
      </c>
      <c r="G5" s="152">
        <f t="shared" si="0"/>
        <v>1797052</v>
      </c>
      <c r="H5" s="152">
        <f t="shared" si="0"/>
        <v>1452052</v>
      </c>
      <c r="I5" s="152">
        <f t="shared" si="0"/>
        <v>1262052</v>
      </c>
      <c r="J5" s="152">
        <f t="shared" si="0"/>
        <v>1192052</v>
      </c>
      <c r="K5" s="152">
        <f t="shared" si="0"/>
        <v>1432048</v>
      </c>
      <c r="L5" s="152">
        <f t="shared" si="0"/>
        <v>1177052</v>
      </c>
      <c r="M5" s="152">
        <f t="shared" si="0"/>
        <v>1507048</v>
      </c>
      <c r="N5" s="152">
        <f t="shared" si="0"/>
        <v>1457044</v>
      </c>
      <c r="O5" s="71">
        <f aca="true" t="shared" si="1" ref="O5:O20">SUM(C5:N5)</f>
        <v>16986752</v>
      </c>
    </row>
    <row r="6" spans="1:15" s="14" customFormat="1" ht="24.75" customHeight="1">
      <c r="A6" s="82" t="s">
        <v>24</v>
      </c>
      <c r="B6" s="158">
        <v>10252604</v>
      </c>
      <c r="C6" s="158">
        <f>C7+C13</f>
        <v>854383</v>
      </c>
      <c r="D6" s="158">
        <f aca="true" t="shared" si="2" ref="D6:N6">D7+D13</f>
        <v>854383</v>
      </c>
      <c r="E6" s="158">
        <f t="shared" si="2"/>
        <v>854383</v>
      </c>
      <c r="F6" s="158">
        <f t="shared" si="2"/>
        <v>854383</v>
      </c>
      <c r="G6" s="158">
        <f t="shared" si="2"/>
        <v>854384</v>
      </c>
      <c r="H6" s="158">
        <f t="shared" si="2"/>
        <v>854384</v>
      </c>
      <c r="I6" s="158">
        <f t="shared" si="2"/>
        <v>854384</v>
      </c>
      <c r="J6" s="158">
        <f t="shared" si="2"/>
        <v>854384</v>
      </c>
      <c r="K6" s="158">
        <f t="shared" si="2"/>
        <v>854384</v>
      </c>
      <c r="L6" s="158">
        <f t="shared" si="2"/>
        <v>854384</v>
      </c>
      <c r="M6" s="158">
        <f t="shared" si="2"/>
        <v>854384</v>
      </c>
      <c r="N6" s="158">
        <f t="shared" si="2"/>
        <v>854384</v>
      </c>
      <c r="O6" s="71">
        <f>SUM(C6:N6)</f>
        <v>10252604</v>
      </c>
    </row>
    <row r="7" spans="1:15" s="14" customFormat="1" ht="24.75" customHeight="1">
      <c r="A7" s="79" t="s">
        <v>7</v>
      </c>
      <c r="B7" s="52">
        <v>4414680</v>
      </c>
      <c r="C7" s="52">
        <f>C8+C9+C10+C11+C12</f>
        <v>367890</v>
      </c>
      <c r="D7" s="52">
        <f aca="true" t="shared" si="3" ref="D7:N7">D8+D9+D10+D11+D12</f>
        <v>367890</v>
      </c>
      <c r="E7" s="52">
        <f t="shared" si="3"/>
        <v>367890</v>
      </c>
      <c r="F7" s="52">
        <f t="shared" si="3"/>
        <v>367890</v>
      </c>
      <c r="G7" s="52">
        <f t="shared" si="3"/>
        <v>367890</v>
      </c>
      <c r="H7" s="52">
        <f t="shared" si="3"/>
        <v>367890</v>
      </c>
      <c r="I7" s="52">
        <f t="shared" si="3"/>
        <v>367890</v>
      </c>
      <c r="J7" s="52">
        <f t="shared" si="3"/>
        <v>367890</v>
      </c>
      <c r="K7" s="52">
        <f t="shared" si="3"/>
        <v>367890</v>
      </c>
      <c r="L7" s="52">
        <f t="shared" si="3"/>
        <v>367890</v>
      </c>
      <c r="M7" s="52">
        <f t="shared" si="3"/>
        <v>367890</v>
      </c>
      <c r="N7" s="52">
        <f t="shared" si="3"/>
        <v>367890</v>
      </c>
      <c r="O7" s="5">
        <f t="shared" si="1"/>
        <v>4414680</v>
      </c>
    </row>
    <row r="8" spans="1:15" s="27" customFormat="1" ht="24.75" customHeight="1">
      <c r="A8" s="79" t="s">
        <v>169</v>
      </c>
      <c r="B8" s="52">
        <v>532080</v>
      </c>
      <c r="C8" s="52">
        <v>44340</v>
      </c>
      <c r="D8" s="52">
        <v>44340</v>
      </c>
      <c r="E8" s="52">
        <v>44340</v>
      </c>
      <c r="F8" s="52">
        <v>44340</v>
      </c>
      <c r="G8" s="52">
        <v>44340</v>
      </c>
      <c r="H8" s="52">
        <v>44340</v>
      </c>
      <c r="I8" s="52">
        <v>44340</v>
      </c>
      <c r="J8" s="52">
        <v>44340</v>
      </c>
      <c r="K8" s="52">
        <v>44340</v>
      </c>
      <c r="L8" s="52">
        <v>44340</v>
      </c>
      <c r="M8" s="52">
        <v>44340</v>
      </c>
      <c r="N8" s="52">
        <v>44340</v>
      </c>
      <c r="O8" s="26">
        <f t="shared" si="1"/>
        <v>532080</v>
      </c>
    </row>
    <row r="9" spans="1:15" s="27" customFormat="1" ht="40.5" customHeight="1">
      <c r="A9" s="79" t="s">
        <v>170</v>
      </c>
      <c r="B9" s="52">
        <v>45600</v>
      </c>
      <c r="C9" s="52">
        <v>3800</v>
      </c>
      <c r="D9" s="52">
        <v>3800</v>
      </c>
      <c r="E9" s="52">
        <v>3800</v>
      </c>
      <c r="F9" s="52">
        <v>3800</v>
      </c>
      <c r="G9" s="52">
        <v>3800</v>
      </c>
      <c r="H9" s="52">
        <v>3800</v>
      </c>
      <c r="I9" s="52">
        <v>3800</v>
      </c>
      <c r="J9" s="52">
        <v>3800</v>
      </c>
      <c r="K9" s="52">
        <v>3800</v>
      </c>
      <c r="L9" s="52">
        <v>3800</v>
      </c>
      <c r="M9" s="52">
        <v>3800</v>
      </c>
      <c r="N9" s="52">
        <v>3800</v>
      </c>
      <c r="O9" s="28">
        <f t="shared" si="1"/>
        <v>45600</v>
      </c>
    </row>
    <row r="10" spans="1:16" s="27" customFormat="1" ht="40.5" customHeight="1">
      <c r="A10" s="79" t="s">
        <v>171</v>
      </c>
      <c r="B10" s="52">
        <v>45600</v>
      </c>
      <c r="C10" s="52">
        <v>3800</v>
      </c>
      <c r="D10" s="52">
        <v>3800</v>
      </c>
      <c r="E10" s="52">
        <v>3800</v>
      </c>
      <c r="F10" s="52">
        <v>3800</v>
      </c>
      <c r="G10" s="52">
        <v>3800</v>
      </c>
      <c r="H10" s="52">
        <v>3800</v>
      </c>
      <c r="I10" s="52">
        <v>3800</v>
      </c>
      <c r="J10" s="52">
        <v>3800</v>
      </c>
      <c r="K10" s="52">
        <v>3800</v>
      </c>
      <c r="L10" s="52">
        <v>3800</v>
      </c>
      <c r="M10" s="52">
        <v>3800</v>
      </c>
      <c r="N10" s="52">
        <v>3800</v>
      </c>
      <c r="O10" s="26">
        <f t="shared" si="1"/>
        <v>45600</v>
      </c>
      <c r="P10" s="27" t="s">
        <v>10</v>
      </c>
    </row>
    <row r="11" spans="1:15" s="27" customFormat="1" ht="24.75" customHeight="1">
      <c r="A11" s="79" t="s">
        <v>172</v>
      </c>
      <c r="B11" s="52">
        <v>90720</v>
      </c>
      <c r="C11" s="52">
        <v>7560</v>
      </c>
      <c r="D11" s="52">
        <v>7560</v>
      </c>
      <c r="E11" s="52">
        <v>7560</v>
      </c>
      <c r="F11" s="52">
        <v>7560</v>
      </c>
      <c r="G11" s="52">
        <v>7560</v>
      </c>
      <c r="H11" s="52">
        <v>7560</v>
      </c>
      <c r="I11" s="52">
        <v>7560</v>
      </c>
      <c r="J11" s="52">
        <v>7560</v>
      </c>
      <c r="K11" s="52">
        <v>7560</v>
      </c>
      <c r="L11" s="52">
        <v>7560</v>
      </c>
      <c r="M11" s="52">
        <v>7560</v>
      </c>
      <c r="N11" s="52">
        <v>7560</v>
      </c>
      <c r="O11" s="26">
        <f t="shared" si="1"/>
        <v>90720</v>
      </c>
    </row>
    <row r="12" spans="1:15" s="27" customFormat="1" ht="40.5" customHeight="1">
      <c r="A12" s="79" t="s">
        <v>173</v>
      </c>
      <c r="B12" s="52">
        <v>3700680</v>
      </c>
      <c r="C12" s="52">
        <v>308390</v>
      </c>
      <c r="D12" s="52">
        <v>308390</v>
      </c>
      <c r="E12" s="52">
        <v>308390</v>
      </c>
      <c r="F12" s="52">
        <v>308390</v>
      </c>
      <c r="G12" s="52">
        <v>308390</v>
      </c>
      <c r="H12" s="52">
        <v>308390</v>
      </c>
      <c r="I12" s="52">
        <v>308390</v>
      </c>
      <c r="J12" s="52">
        <v>308390</v>
      </c>
      <c r="K12" s="52">
        <v>308390</v>
      </c>
      <c r="L12" s="52">
        <v>308390</v>
      </c>
      <c r="M12" s="52">
        <v>308390</v>
      </c>
      <c r="N12" s="52">
        <v>308390</v>
      </c>
      <c r="O12" s="26">
        <f t="shared" si="1"/>
        <v>3700680</v>
      </c>
    </row>
    <row r="13" spans="1:15" s="27" customFormat="1" ht="24.75" customHeight="1">
      <c r="A13" s="79" t="s">
        <v>8</v>
      </c>
      <c r="B13" s="52">
        <v>5837924</v>
      </c>
      <c r="C13" s="52">
        <f aca="true" t="shared" si="4" ref="C13:N13">C14+C15+C16+C17+C24+C25+C26</f>
        <v>486493</v>
      </c>
      <c r="D13" s="52">
        <f t="shared" si="4"/>
        <v>486493</v>
      </c>
      <c r="E13" s="52">
        <f t="shared" si="4"/>
        <v>486493</v>
      </c>
      <c r="F13" s="52">
        <f t="shared" si="4"/>
        <v>486493</v>
      </c>
      <c r="G13" s="52">
        <f t="shared" si="4"/>
        <v>486494</v>
      </c>
      <c r="H13" s="52">
        <f t="shared" si="4"/>
        <v>486494</v>
      </c>
      <c r="I13" s="52">
        <f t="shared" si="4"/>
        <v>486494</v>
      </c>
      <c r="J13" s="52">
        <f t="shared" si="4"/>
        <v>486494</v>
      </c>
      <c r="K13" s="52">
        <f t="shared" si="4"/>
        <v>486494</v>
      </c>
      <c r="L13" s="52">
        <f t="shared" si="4"/>
        <v>486494</v>
      </c>
      <c r="M13" s="52">
        <f t="shared" si="4"/>
        <v>486494</v>
      </c>
      <c r="N13" s="52">
        <f t="shared" si="4"/>
        <v>486494</v>
      </c>
      <c r="O13" s="28">
        <f t="shared" si="1"/>
        <v>5837924</v>
      </c>
    </row>
    <row r="14" spans="1:15" s="27" customFormat="1" ht="24.75" customHeight="1">
      <c r="A14" s="79" t="s">
        <v>174</v>
      </c>
      <c r="B14" s="52">
        <v>2547440</v>
      </c>
      <c r="C14" s="76">
        <v>212286</v>
      </c>
      <c r="D14" s="76">
        <v>212286</v>
      </c>
      <c r="E14" s="76">
        <v>212286</v>
      </c>
      <c r="F14" s="76">
        <v>212286</v>
      </c>
      <c r="G14" s="76">
        <v>212287</v>
      </c>
      <c r="H14" s="76">
        <v>212287</v>
      </c>
      <c r="I14" s="76">
        <v>212287</v>
      </c>
      <c r="J14" s="76">
        <v>212287</v>
      </c>
      <c r="K14" s="76">
        <v>212287</v>
      </c>
      <c r="L14" s="76">
        <v>212287</v>
      </c>
      <c r="M14" s="76">
        <v>212287</v>
      </c>
      <c r="N14" s="76">
        <v>212287</v>
      </c>
      <c r="O14" s="28">
        <f t="shared" si="1"/>
        <v>2547440</v>
      </c>
    </row>
    <row r="15" spans="1:26" s="14" customFormat="1" ht="24.75" customHeight="1">
      <c r="A15" s="79" t="s">
        <v>175</v>
      </c>
      <c r="B15" s="52">
        <v>84000</v>
      </c>
      <c r="C15" s="52">
        <v>7000</v>
      </c>
      <c r="D15" s="52">
        <v>7000</v>
      </c>
      <c r="E15" s="52">
        <v>7000</v>
      </c>
      <c r="F15" s="52">
        <v>7000</v>
      </c>
      <c r="G15" s="52">
        <v>7000</v>
      </c>
      <c r="H15" s="52">
        <v>7000</v>
      </c>
      <c r="I15" s="52">
        <v>7000</v>
      </c>
      <c r="J15" s="52">
        <v>7000</v>
      </c>
      <c r="K15" s="52">
        <v>7000</v>
      </c>
      <c r="L15" s="52">
        <v>7000</v>
      </c>
      <c r="M15" s="52">
        <v>7000</v>
      </c>
      <c r="N15" s="52">
        <v>7000</v>
      </c>
      <c r="O15" s="28">
        <f t="shared" si="1"/>
        <v>84000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spans="1:26" s="14" customFormat="1" ht="24.75" customHeight="1">
      <c r="A16" s="79" t="s">
        <v>176</v>
      </c>
      <c r="B16" s="52">
        <v>168000</v>
      </c>
      <c r="C16" s="52">
        <v>14000</v>
      </c>
      <c r="D16" s="52">
        <v>14000</v>
      </c>
      <c r="E16" s="52">
        <v>14000</v>
      </c>
      <c r="F16" s="52">
        <v>14000</v>
      </c>
      <c r="G16" s="52">
        <v>14000</v>
      </c>
      <c r="H16" s="52">
        <v>14000</v>
      </c>
      <c r="I16" s="52">
        <v>14000</v>
      </c>
      <c r="J16" s="52">
        <v>14000</v>
      </c>
      <c r="K16" s="52">
        <v>14000</v>
      </c>
      <c r="L16" s="52">
        <v>14000</v>
      </c>
      <c r="M16" s="52">
        <v>14000</v>
      </c>
      <c r="N16" s="52">
        <v>14000</v>
      </c>
      <c r="O16" s="28">
        <f t="shared" si="1"/>
        <v>168000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spans="1:15" s="14" customFormat="1" ht="24.75" customHeight="1">
      <c r="A17" s="82" t="s">
        <v>177</v>
      </c>
      <c r="B17" s="52">
        <v>252240</v>
      </c>
      <c r="C17" s="52">
        <v>21020</v>
      </c>
      <c r="D17" s="52">
        <v>21020</v>
      </c>
      <c r="E17" s="52">
        <v>21020</v>
      </c>
      <c r="F17" s="52">
        <v>21020</v>
      </c>
      <c r="G17" s="52">
        <v>21020</v>
      </c>
      <c r="H17" s="52">
        <v>21020</v>
      </c>
      <c r="I17" s="52">
        <v>21020</v>
      </c>
      <c r="J17" s="52">
        <v>21020</v>
      </c>
      <c r="K17" s="52">
        <v>21020</v>
      </c>
      <c r="L17" s="52">
        <v>21020</v>
      </c>
      <c r="M17" s="52">
        <v>21020</v>
      </c>
      <c r="N17" s="52">
        <v>21020</v>
      </c>
      <c r="O17" s="29">
        <f t="shared" si="1"/>
        <v>252240</v>
      </c>
    </row>
    <row r="18" spans="1:15" s="14" customFormat="1" ht="24.75" customHeight="1">
      <c r="A18" s="183"/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29"/>
    </row>
    <row r="19" spans="1:15" s="14" customFormat="1" ht="24.75" customHeight="1">
      <c r="A19" s="170" t="s">
        <v>38</v>
      </c>
      <c r="B19" s="169"/>
      <c r="C19" s="169"/>
      <c r="D19" s="169"/>
      <c r="E19" s="167" t="s">
        <v>39</v>
      </c>
      <c r="F19" s="167"/>
      <c r="G19" s="167"/>
      <c r="H19" s="168" t="s">
        <v>38</v>
      </c>
      <c r="I19" s="168" t="s">
        <v>10</v>
      </c>
      <c r="J19" s="168"/>
      <c r="K19" s="169"/>
      <c r="L19" s="168" t="s">
        <v>40</v>
      </c>
      <c r="M19" s="168"/>
      <c r="N19" s="173"/>
      <c r="O19" s="29">
        <f t="shared" si="1"/>
        <v>0</v>
      </c>
    </row>
    <row r="20" spans="1:15" s="14" customFormat="1" ht="24.75" customHeight="1">
      <c r="A20" s="170"/>
      <c r="B20" s="241" t="s">
        <v>46</v>
      </c>
      <c r="C20" s="241"/>
      <c r="D20" s="241"/>
      <c r="E20" s="167"/>
      <c r="F20" s="167"/>
      <c r="G20" s="168"/>
      <c r="H20" s="168"/>
      <c r="I20" s="241" t="s">
        <v>41</v>
      </c>
      <c r="J20" s="241"/>
      <c r="K20" s="241"/>
      <c r="L20" s="167"/>
      <c r="M20" s="167"/>
      <c r="N20" s="173"/>
      <c r="O20" s="29">
        <f t="shared" si="1"/>
        <v>0</v>
      </c>
    </row>
    <row r="21" spans="1:15" s="14" customFormat="1" ht="24.75" customHeight="1">
      <c r="A21" s="170" t="s">
        <v>42</v>
      </c>
      <c r="B21" s="242" t="s">
        <v>43</v>
      </c>
      <c r="C21" s="242"/>
      <c r="D21" s="242"/>
      <c r="E21" s="167"/>
      <c r="F21" s="167"/>
      <c r="G21" s="168"/>
      <c r="H21" s="168" t="s">
        <v>42</v>
      </c>
      <c r="I21" s="242" t="s">
        <v>44</v>
      </c>
      <c r="J21" s="242"/>
      <c r="K21" s="242"/>
      <c r="L21" s="171"/>
      <c r="M21" s="171"/>
      <c r="N21" s="174"/>
      <c r="O21" s="29"/>
    </row>
    <row r="22" spans="1:15" s="59" customFormat="1" ht="25.5" customHeight="1">
      <c r="A22" s="243" t="s">
        <v>0</v>
      </c>
      <c r="B22" s="78" t="s">
        <v>1</v>
      </c>
      <c r="C22" s="245" t="s">
        <v>3</v>
      </c>
      <c r="D22" s="245"/>
      <c r="E22" s="245"/>
      <c r="F22" s="245" t="s">
        <v>4</v>
      </c>
      <c r="G22" s="245"/>
      <c r="H22" s="245"/>
      <c r="I22" s="245" t="s">
        <v>5</v>
      </c>
      <c r="J22" s="245"/>
      <c r="K22" s="245"/>
      <c r="L22" s="245" t="s">
        <v>6</v>
      </c>
      <c r="M22" s="245"/>
      <c r="N22" s="245"/>
      <c r="O22" s="58"/>
    </row>
    <row r="23" spans="1:16" s="59" customFormat="1" ht="25.5" customHeight="1">
      <c r="A23" s="244"/>
      <c r="B23" s="78" t="s">
        <v>2</v>
      </c>
      <c r="C23" s="103" t="s">
        <v>180</v>
      </c>
      <c r="D23" s="103" t="s">
        <v>181</v>
      </c>
      <c r="E23" s="103" t="s">
        <v>182</v>
      </c>
      <c r="F23" s="103" t="s">
        <v>183</v>
      </c>
      <c r="G23" s="103" t="s">
        <v>184</v>
      </c>
      <c r="H23" s="104" t="s">
        <v>185</v>
      </c>
      <c r="I23" s="103" t="s">
        <v>186</v>
      </c>
      <c r="J23" s="103" t="s">
        <v>187</v>
      </c>
      <c r="K23" s="103" t="s">
        <v>188</v>
      </c>
      <c r="L23" s="103" t="s">
        <v>189</v>
      </c>
      <c r="M23" s="103" t="s">
        <v>190</v>
      </c>
      <c r="N23" s="103" t="s">
        <v>191</v>
      </c>
      <c r="O23" s="58"/>
      <c r="P23" s="59" t="s">
        <v>10</v>
      </c>
    </row>
    <row r="24" spans="1:15" s="59" customFormat="1" ht="25.5" customHeight="1">
      <c r="A24" s="83" t="s">
        <v>178</v>
      </c>
      <c r="B24" s="51">
        <v>2305464</v>
      </c>
      <c r="C24" s="52">
        <v>192122</v>
      </c>
      <c r="D24" s="52">
        <v>192122</v>
      </c>
      <c r="E24" s="52">
        <v>192122</v>
      </c>
      <c r="F24" s="52">
        <v>192122</v>
      </c>
      <c r="G24" s="52">
        <v>192122</v>
      </c>
      <c r="H24" s="52">
        <v>192122</v>
      </c>
      <c r="I24" s="52">
        <v>192122</v>
      </c>
      <c r="J24" s="52">
        <v>192122</v>
      </c>
      <c r="K24" s="52">
        <v>192122</v>
      </c>
      <c r="L24" s="52">
        <v>192122</v>
      </c>
      <c r="M24" s="52">
        <v>192122</v>
      </c>
      <c r="N24" s="52">
        <v>192122</v>
      </c>
      <c r="O24" s="66">
        <f aca="true" t="shared" si="5" ref="O24:O38">SUM(C24:N24)</f>
        <v>2305464</v>
      </c>
    </row>
    <row r="25" spans="1:15" s="59" customFormat="1" ht="25.5" customHeight="1">
      <c r="A25" s="79" t="s">
        <v>179</v>
      </c>
      <c r="B25" s="52">
        <v>191820</v>
      </c>
      <c r="C25" s="52">
        <v>15985</v>
      </c>
      <c r="D25" s="52">
        <v>15985</v>
      </c>
      <c r="E25" s="52">
        <v>15985</v>
      </c>
      <c r="F25" s="52">
        <v>15985</v>
      </c>
      <c r="G25" s="52">
        <v>15985</v>
      </c>
      <c r="H25" s="52">
        <v>15985</v>
      </c>
      <c r="I25" s="52">
        <v>15985</v>
      </c>
      <c r="J25" s="52">
        <v>15985</v>
      </c>
      <c r="K25" s="52">
        <v>15985</v>
      </c>
      <c r="L25" s="52">
        <v>15985</v>
      </c>
      <c r="M25" s="52">
        <v>15985</v>
      </c>
      <c r="N25" s="52">
        <v>15985</v>
      </c>
      <c r="O25" s="66">
        <f t="shared" si="5"/>
        <v>191820</v>
      </c>
    </row>
    <row r="26" spans="1:15" s="59" customFormat="1" ht="25.5" customHeight="1">
      <c r="A26" s="79" t="s">
        <v>116</v>
      </c>
      <c r="B26" s="52">
        <v>288960</v>
      </c>
      <c r="C26" s="52">
        <v>24080</v>
      </c>
      <c r="D26" s="52">
        <v>24080</v>
      </c>
      <c r="E26" s="52">
        <v>24080</v>
      </c>
      <c r="F26" s="52">
        <v>24080</v>
      </c>
      <c r="G26" s="52">
        <v>24080</v>
      </c>
      <c r="H26" s="52">
        <v>24080</v>
      </c>
      <c r="I26" s="52">
        <v>24080</v>
      </c>
      <c r="J26" s="52">
        <v>24080</v>
      </c>
      <c r="K26" s="52">
        <v>24080</v>
      </c>
      <c r="L26" s="52">
        <v>24080</v>
      </c>
      <c r="M26" s="52">
        <v>24080</v>
      </c>
      <c r="N26" s="52">
        <v>24080</v>
      </c>
      <c r="O26" s="66">
        <f t="shared" si="5"/>
        <v>288960</v>
      </c>
    </row>
    <row r="27" spans="1:16" s="18" customFormat="1" ht="25.5" customHeight="1">
      <c r="A27" s="82" t="s">
        <v>18</v>
      </c>
      <c r="B27" s="152">
        <v>6620148</v>
      </c>
      <c r="C27" s="152">
        <f>C28+C34+C64+C72</f>
        <v>935816</v>
      </c>
      <c r="D27" s="152">
        <f aca="true" t="shared" si="6" ref="D27:N27">D28+D34+D64+D72</f>
        <v>317668</v>
      </c>
      <c r="E27" s="152">
        <f t="shared" si="6"/>
        <v>617668</v>
      </c>
      <c r="F27" s="152">
        <f t="shared" si="6"/>
        <v>307668</v>
      </c>
      <c r="G27" s="152">
        <f t="shared" si="6"/>
        <v>942668</v>
      </c>
      <c r="H27" s="152">
        <f t="shared" si="6"/>
        <v>597668</v>
      </c>
      <c r="I27" s="152">
        <f t="shared" si="6"/>
        <v>407668</v>
      </c>
      <c r="J27" s="152">
        <f t="shared" si="6"/>
        <v>337668</v>
      </c>
      <c r="K27" s="152">
        <f t="shared" si="6"/>
        <v>577664</v>
      </c>
      <c r="L27" s="152">
        <f t="shared" si="6"/>
        <v>322668</v>
      </c>
      <c r="M27" s="152">
        <f t="shared" si="6"/>
        <v>652664</v>
      </c>
      <c r="N27" s="152">
        <f t="shared" si="6"/>
        <v>602660</v>
      </c>
      <c r="O27" s="66">
        <f t="shared" si="5"/>
        <v>6620148</v>
      </c>
      <c r="P27" s="94"/>
    </row>
    <row r="28" spans="1:15" s="14" customFormat="1" ht="25.5" customHeight="1">
      <c r="A28" s="79" t="s">
        <v>192</v>
      </c>
      <c r="B28" s="148">
        <v>810148</v>
      </c>
      <c r="C28" s="81">
        <f>C29+C31+C32+C33</f>
        <v>644148</v>
      </c>
      <c r="D28" s="81">
        <f aca="true" t="shared" si="7" ref="D28:N28">D29+D31+D32+D33</f>
        <v>6000</v>
      </c>
      <c r="E28" s="81">
        <f t="shared" si="7"/>
        <v>41000</v>
      </c>
      <c r="F28" s="81">
        <f t="shared" si="7"/>
        <v>6000</v>
      </c>
      <c r="G28" s="81">
        <f t="shared" si="7"/>
        <v>11000</v>
      </c>
      <c r="H28" s="81">
        <f t="shared" si="7"/>
        <v>6000</v>
      </c>
      <c r="I28" s="81">
        <f t="shared" si="7"/>
        <v>16000</v>
      </c>
      <c r="J28" s="81">
        <f t="shared" si="7"/>
        <v>36000</v>
      </c>
      <c r="K28" s="81">
        <f t="shared" si="7"/>
        <v>16000</v>
      </c>
      <c r="L28" s="81">
        <f t="shared" si="7"/>
        <v>6000</v>
      </c>
      <c r="M28" s="81">
        <f t="shared" si="7"/>
        <v>6000</v>
      </c>
      <c r="N28" s="81">
        <f t="shared" si="7"/>
        <v>16000</v>
      </c>
      <c r="O28" s="29">
        <f t="shared" si="5"/>
        <v>810148</v>
      </c>
    </row>
    <row r="29" spans="1:15" s="14" customFormat="1" ht="40.5" customHeight="1">
      <c r="A29" s="88" t="s">
        <v>193</v>
      </c>
      <c r="B29" s="81">
        <v>638148</v>
      </c>
      <c r="C29" s="81">
        <v>638148</v>
      </c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29">
        <f t="shared" si="5"/>
        <v>638148</v>
      </c>
    </row>
    <row r="30" spans="1:15" s="14" customFormat="1" ht="40.5" customHeight="1">
      <c r="A30" s="93" t="s">
        <v>194</v>
      </c>
      <c r="B30" s="81">
        <v>638148</v>
      </c>
      <c r="C30" s="81">
        <v>638148</v>
      </c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29">
        <f t="shared" si="5"/>
        <v>638148</v>
      </c>
    </row>
    <row r="31" spans="1:15" s="14" customFormat="1" ht="40.5" customHeight="1">
      <c r="A31" s="89" t="s">
        <v>195</v>
      </c>
      <c r="B31" s="81">
        <v>40000</v>
      </c>
      <c r="C31" s="81"/>
      <c r="D31" s="81"/>
      <c r="E31" s="81">
        <v>5000</v>
      </c>
      <c r="F31" s="81"/>
      <c r="G31" s="81">
        <v>5000</v>
      </c>
      <c r="H31" s="81"/>
      <c r="I31" s="81">
        <v>10000</v>
      </c>
      <c r="J31" s="81"/>
      <c r="K31" s="81">
        <v>10000</v>
      </c>
      <c r="L31" s="81"/>
      <c r="M31" s="81"/>
      <c r="N31" s="81">
        <v>10000</v>
      </c>
      <c r="O31" s="29">
        <f>SUM(E31:N31)</f>
        <v>40000</v>
      </c>
    </row>
    <row r="32" spans="1:15" s="14" customFormat="1" ht="25.5" customHeight="1">
      <c r="A32" s="89" t="s">
        <v>196</v>
      </c>
      <c r="B32" s="81">
        <v>72000</v>
      </c>
      <c r="C32" s="81">
        <v>6000</v>
      </c>
      <c r="D32" s="81">
        <v>6000</v>
      </c>
      <c r="E32" s="81">
        <v>6000</v>
      </c>
      <c r="F32" s="81">
        <v>6000</v>
      </c>
      <c r="G32" s="81">
        <v>6000</v>
      </c>
      <c r="H32" s="81">
        <v>6000</v>
      </c>
      <c r="I32" s="81">
        <v>6000</v>
      </c>
      <c r="J32" s="81">
        <v>6000</v>
      </c>
      <c r="K32" s="81">
        <v>6000</v>
      </c>
      <c r="L32" s="81">
        <v>6000</v>
      </c>
      <c r="M32" s="81">
        <v>6000</v>
      </c>
      <c r="N32" s="81">
        <v>6000</v>
      </c>
      <c r="O32" s="29">
        <f t="shared" si="5"/>
        <v>72000</v>
      </c>
    </row>
    <row r="33" spans="1:15" s="14" customFormat="1" ht="25.5" customHeight="1">
      <c r="A33" s="89" t="s">
        <v>197</v>
      </c>
      <c r="B33" s="81">
        <v>60000</v>
      </c>
      <c r="C33" s="81"/>
      <c r="D33" s="81"/>
      <c r="E33" s="81">
        <v>30000</v>
      </c>
      <c r="F33" s="81"/>
      <c r="G33" s="81"/>
      <c r="H33" s="81"/>
      <c r="I33" s="81"/>
      <c r="J33" s="81">
        <v>30000</v>
      </c>
      <c r="K33" s="81"/>
      <c r="L33" s="81"/>
      <c r="M33" s="81"/>
      <c r="N33" s="81"/>
      <c r="O33" s="29">
        <f t="shared" si="5"/>
        <v>60000</v>
      </c>
    </row>
    <row r="34" spans="1:15" s="14" customFormat="1" ht="25.5" customHeight="1">
      <c r="A34" s="231" t="s">
        <v>198</v>
      </c>
      <c r="B34" s="150">
        <v>1910000</v>
      </c>
      <c r="C34" s="150">
        <f>C43+C44+C45+C46+C47+C48+C49+C50+C51+C52+C53</f>
        <v>25000</v>
      </c>
      <c r="D34" s="150">
        <f aca="true" t="shared" si="8" ref="D34:N34">D43+D44+D45+D46+D47+D48+D49+D50+D51+D52+D53</f>
        <v>45000</v>
      </c>
      <c r="E34" s="150">
        <f t="shared" si="8"/>
        <v>130000</v>
      </c>
      <c r="F34" s="150">
        <f t="shared" si="8"/>
        <v>35000</v>
      </c>
      <c r="G34" s="150">
        <f t="shared" si="8"/>
        <v>665000</v>
      </c>
      <c r="H34" s="150">
        <f t="shared" si="8"/>
        <v>155000</v>
      </c>
      <c r="I34" s="150">
        <f t="shared" si="8"/>
        <v>120000</v>
      </c>
      <c r="J34" s="150">
        <f t="shared" si="8"/>
        <v>35000</v>
      </c>
      <c r="K34" s="150">
        <f t="shared" si="8"/>
        <v>125000</v>
      </c>
      <c r="L34" s="150">
        <f t="shared" si="8"/>
        <v>50000</v>
      </c>
      <c r="M34" s="150">
        <f t="shared" si="8"/>
        <v>375000</v>
      </c>
      <c r="N34" s="150">
        <f t="shared" si="8"/>
        <v>150000</v>
      </c>
      <c r="O34" s="29">
        <f t="shared" si="5"/>
        <v>1910000</v>
      </c>
    </row>
    <row r="35" spans="1:15" s="14" customFormat="1" ht="25.5" customHeight="1">
      <c r="A35" s="90" t="s">
        <v>199</v>
      </c>
      <c r="B35" s="87">
        <v>1910000</v>
      </c>
      <c r="C35" s="150">
        <v>25000</v>
      </c>
      <c r="D35" s="150">
        <v>45000</v>
      </c>
      <c r="E35" s="150">
        <v>130000</v>
      </c>
      <c r="F35" s="150">
        <v>35000</v>
      </c>
      <c r="G35" s="150">
        <v>665000</v>
      </c>
      <c r="H35" s="150">
        <v>155000</v>
      </c>
      <c r="I35" s="150">
        <v>120000</v>
      </c>
      <c r="J35" s="150">
        <v>35000</v>
      </c>
      <c r="K35" s="150">
        <v>125000</v>
      </c>
      <c r="L35" s="150">
        <v>50000</v>
      </c>
      <c r="M35" s="150">
        <v>375000</v>
      </c>
      <c r="N35" s="150">
        <v>150000</v>
      </c>
      <c r="O35" s="29">
        <f t="shared" si="5"/>
        <v>1910000</v>
      </c>
    </row>
    <row r="36" spans="1:15" s="14" customFormat="1" ht="25.5" customHeight="1">
      <c r="A36" s="208"/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9"/>
    </row>
    <row r="37" spans="1:15" s="14" customFormat="1" ht="25.5" customHeight="1">
      <c r="A37" s="208"/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9"/>
    </row>
    <row r="38" spans="1:15" s="14" customFormat="1" ht="25.5" customHeight="1">
      <c r="A38" s="170" t="s">
        <v>38</v>
      </c>
      <c r="B38" s="169"/>
      <c r="C38" s="169"/>
      <c r="D38" s="169"/>
      <c r="E38" s="167" t="s">
        <v>39</v>
      </c>
      <c r="F38" s="167"/>
      <c r="G38" s="167"/>
      <c r="H38" s="168" t="s">
        <v>38</v>
      </c>
      <c r="I38" s="168" t="s">
        <v>10</v>
      </c>
      <c r="J38" s="168"/>
      <c r="K38" s="169"/>
      <c r="L38" s="168" t="s">
        <v>40</v>
      </c>
      <c r="M38" s="168"/>
      <c r="N38" s="173"/>
      <c r="O38" s="29">
        <f t="shared" si="5"/>
        <v>0</v>
      </c>
    </row>
    <row r="39" spans="1:16" s="14" customFormat="1" ht="25.5" customHeight="1">
      <c r="A39" s="170"/>
      <c r="B39" s="241" t="s">
        <v>46</v>
      </c>
      <c r="C39" s="241"/>
      <c r="D39" s="241"/>
      <c r="E39" s="167"/>
      <c r="F39" s="167"/>
      <c r="G39" s="168"/>
      <c r="H39" s="168"/>
      <c r="I39" s="241" t="s">
        <v>41</v>
      </c>
      <c r="J39" s="241"/>
      <c r="K39" s="241"/>
      <c r="L39" s="167"/>
      <c r="M39" s="167"/>
      <c r="N39" s="173"/>
      <c r="O39" s="29">
        <v>100000</v>
      </c>
      <c r="P39" s="77"/>
    </row>
    <row r="40" spans="1:15" s="14" customFormat="1" ht="43.5" customHeight="1">
      <c r="A40" s="170" t="s">
        <v>42</v>
      </c>
      <c r="B40" s="242" t="s">
        <v>43</v>
      </c>
      <c r="C40" s="242"/>
      <c r="D40" s="242"/>
      <c r="E40" s="167"/>
      <c r="F40" s="167"/>
      <c r="G40" s="168"/>
      <c r="H40" s="168" t="s">
        <v>42</v>
      </c>
      <c r="I40" s="242" t="s">
        <v>44</v>
      </c>
      <c r="J40" s="242"/>
      <c r="K40" s="242"/>
      <c r="L40" s="171"/>
      <c r="M40" s="171"/>
      <c r="N40" s="174"/>
      <c r="O40" s="29">
        <f>SUM(C40:N40)</f>
        <v>0</v>
      </c>
    </row>
    <row r="41" spans="1:15" s="59" customFormat="1" ht="25.5" customHeight="1">
      <c r="A41" s="246" t="s">
        <v>0</v>
      </c>
      <c r="B41" s="91" t="s">
        <v>1</v>
      </c>
      <c r="C41" s="248" t="s">
        <v>3</v>
      </c>
      <c r="D41" s="248"/>
      <c r="E41" s="248"/>
      <c r="F41" s="248" t="s">
        <v>4</v>
      </c>
      <c r="G41" s="248"/>
      <c r="H41" s="248"/>
      <c r="I41" s="248" t="s">
        <v>5</v>
      </c>
      <c r="J41" s="248"/>
      <c r="K41" s="248"/>
      <c r="L41" s="248" t="s">
        <v>6</v>
      </c>
      <c r="M41" s="248"/>
      <c r="N41" s="248"/>
      <c r="O41" s="58"/>
    </row>
    <row r="42" spans="1:17" s="59" customFormat="1" ht="25.5" customHeight="1">
      <c r="A42" s="247"/>
      <c r="B42" s="78" t="s">
        <v>2</v>
      </c>
      <c r="C42" s="103" t="s">
        <v>180</v>
      </c>
      <c r="D42" s="103" t="s">
        <v>181</v>
      </c>
      <c r="E42" s="103" t="s">
        <v>182</v>
      </c>
      <c r="F42" s="103" t="s">
        <v>183</v>
      </c>
      <c r="G42" s="103" t="s">
        <v>184</v>
      </c>
      <c r="H42" s="104" t="s">
        <v>185</v>
      </c>
      <c r="I42" s="103" t="s">
        <v>186</v>
      </c>
      <c r="J42" s="103" t="s">
        <v>187</v>
      </c>
      <c r="K42" s="103" t="s">
        <v>188</v>
      </c>
      <c r="L42" s="103" t="s">
        <v>189</v>
      </c>
      <c r="M42" s="103" t="s">
        <v>190</v>
      </c>
      <c r="N42" s="103" t="s">
        <v>191</v>
      </c>
      <c r="O42" s="58"/>
      <c r="Q42" s="59" t="s">
        <v>10</v>
      </c>
    </row>
    <row r="43" spans="1:15" s="59" customFormat="1" ht="25.5" customHeight="1">
      <c r="A43" s="89" t="s">
        <v>200</v>
      </c>
      <c r="B43" s="81">
        <v>300000</v>
      </c>
      <c r="C43" s="81">
        <v>25000</v>
      </c>
      <c r="D43" s="81">
        <v>25000</v>
      </c>
      <c r="E43" s="81">
        <v>25000</v>
      </c>
      <c r="F43" s="81">
        <v>25000</v>
      </c>
      <c r="G43" s="81">
        <v>25000</v>
      </c>
      <c r="H43" s="81">
        <v>25000</v>
      </c>
      <c r="I43" s="81">
        <v>25000</v>
      </c>
      <c r="J43" s="81">
        <v>25000</v>
      </c>
      <c r="K43" s="81">
        <v>25000</v>
      </c>
      <c r="L43" s="81">
        <v>25000</v>
      </c>
      <c r="M43" s="81">
        <v>25000</v>
      </c>
      <c r="N43" s="81">
        <v>25000</v>
      </c>
      <c r="O43" s="29">
        <f aca="true" t="shared" si="9" ref="O43:O49">SUM(C43:N43)</f>
        <v>300000</v>
      </c>
    </row>
    <row r="44" spans="1:15" s="59" customFormat="1" ht="25.5" customHeight="1">
      <c r="A44" s="89" t="s">
        <v>201</v>
      </c>
      <c r="B44" s="81">
        <v>100000</v>
      </c>
      <c r="C44" s="81"/>
      <c r="D44" s="81">
        <v>10000</v>
      </c>
      <c r="E44" s="81">
        <v>20000</v>
      </c>
      <c r="F44" s="81"/>
      <c r="G44" s="81">
        <v>20000</v>
      </c>
      <c r="H44" s="81"/>
      <c r="I44" s="81">
        <v>20000</v>
      </c>
      <c r="J44" s="81"/>
      <c r="K44" s="81"/>
      <c r="L44" s="81">
        <v>15000</v>
      </c>
      <c r="M44" s="81">
        <v>5000</v>
      </c>
      <c r="N44" s="81">
        <v>10000</v>
      </c>
      <c r="O44" s="29">
        <f t="shared" si="9"/>
        <v>100000</v>
      </c>
    </row>
    <row r="45" spans="1:15" s="59" customFormat="1" ht="25.5" customHeight="1">
      <c r="A45" s="89" t="s">
        <v>202</v>
      </c>
      <c r="B45" s="81">
        <v>30000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>
        <v>30000</v>
      </c>
      <c r="O45" s="29">
        <f t="shared" si="9"/>
        <v>30000</v>
      </c>
    </row>
    <row r="46" spans="1:15" s="59" customFormat="1" ht="23.25" customHeight="1">
      <c r="A46" s="89" t="s">
        <v>203</v>
      </c>
      <c r="B46" s="81">
        <v>60000</v>
      </c>
      <c r="C46" s="81"/>
      <c r="D46" s="81"/>
      <c r="E46" s="81">
        <v>15000</v>
      </c>
      <c r="F46" s="81"/>
      <c r="G46" s="81">
        <v>10000</v>
      </c>
      <c r="H46" s="81">
        <v>15000</v>
      </c>
      <c r="I46" s="81"/>
      <c r="J46" s="81"/>
      <c r="K46" s="81">
        <v>10000</v>
      </c>
      <c r="L46" s="81"/>
      <c r="M46" s="81"/>
      <c r="N46" s="81">
        <v>10000</v>
      </c>
      <c r="O46" s="29">
        <f t="shared" si="9"/>
        <v>60000</v>
      </c>
    </row>
    <row r="47" spans="1:15" s="14" customFormat="1" ht="36" customHeight="1">
      <c r="A47" s="89" t="s">
        <v>204</v>
      </c>
      <c r="B47" s="81">
        <v>50000</v>
      </c>
      <c r="C47" s="81"/>
      <c r="D47" s="81"/>
      <c r="E47" s="81"/>
      <c r="F47" s="81"/>
      <c r="G47" s="81"/>
      <c r="H47" s="81"/>
      <c r="I47" s="81">
        <v>25000</v>
      </c>
      <c r="J47" s="81"/>
      <c r="K47" s="81"/>
      <c r="L47" s="81"/>
      <c r="M47" s="81"/>
      <c r="N47" s="81">
        <v>25000</v>
      </c>
      <c r="O47" s="29">
        <f t="shared" si="9"/>
        <v>50000</v>
      </c>
    </row>
    <row r="48" spans="1:15" s="14" customFormat="1" ht="40.5" customHeight="1">
      <c r="A48" s="89" t="s">
        <v>205</v>
      </c>
      <c r="B48" s="81">
        <v>40000</v>
      </c>
      <c r="C48" s="81"/>
      <c r="D48" s="81"/>
      <c r="E48" s="81"/>
      <c r="F48" s="81"/>
      <c r="G48" s="81"/>
      <c r="H48" s="81"/>
      <c r="I48" s="81">
        <v>40000</v>
      </c>
      <c r="J48" s="81"/>
      <c r="K48" s="81"/>
      <c r="L48" s="81"/>
      <c r="M48" s="81"/>
      <c r="N48" s="81"/>
      <c r="O48" s="29">
        <f t="shared" si="9"/>
        <v>40000</v>
      </c>
    </row>
    <row r="49" spans="1:16" s="14" customFormat="1" ht="36.75" customHeight="1">
      <c r="A49" s="89" t="s">
        <v>206</v>
      </c>
      <c r="B49" s="81">
        <v>30000</v>
      </c>
      <c r="C49" s="92"/>
      <c r="D49" s="92"/>
      <c r="E49" s="92"/>
      <c r="F49" s="92"/>
      <c r="G49" s="92"/>
      <c r="H49" s="92">
        <v>30000</v>
      </c>
      <c r="I49" s="92"/>
      <c r="J49" s="92"/>
      <c r="K49" s="92"/>
      <c r="L49" s="92"/>
      <c r="M49" s="92"/>
      <c r="N49" s="92"/>
      <c r="O49" s="29">
        <f t="shared" si="9"/>
        <v>30000</v>
      </c>
      <c r="P49" s="77"/>
    </row>
    <row r="50" spans="1:15" s="14" customFormat="1" ht="25.5" customHeight="1">
      <c r="A50" s="89" t="s">
        <v>207</v>
      </c>
      <c r="B50" s="81">
        <v>300000</v>
      </c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>
        <v>300000</v>
      </c>
      <c r="N50" s="81"/>
      <c r="O50" s="29">
        <f>SUM(C50:N50)</f>
        <v>300000</v>
      </c>
    </row>
    <row r="51" spans="1:15" s="14" customFormat="1" ht="20.25" customHeight="1">
      <c r="A51" s="89" t="s">
        <v>117</v>
      </c>
      <c r="B51" s="81">
        <v>100000</v>
      </c>
      <c r="C51" s="81"/>
      <c r="D51" s="81">
        <v>10000</v>
      </c>
      <c r="E51" s="81">
        <v>10000</v>
      </c>
      <c r="F51" s="81">
        <v>10000</v>
      </c>
      <c r="G51" s="81">
        <v>10000</v>
      </c>
      <c r="H51" s="81">
        <v>10000</v>
      </c>
      <c r="I51" s="81">
        <v>10000</v>
      </c>
      <c r="J51" s="81">
        <v>10000</v>
      </c>
      <c r="K51" s="81">
        <v>10000</v>
      </c>
      <c r="L51" s="81">
        <v>10000</v>
      </c>
      <c r="M51" s="81">
        <v>10000</v>
      </c>
      <c r="N51" s="81"/>
      <c r="O51" s="29">
        <f>SUM(C51:N51)</f>
        <v>100000</v>
      </c>
    </row>
    <row r="52" spans="1:15" s="14" customFormat="1" ht="41.25" customHeight="1">
      <c r="A52" s="89" t="s">
        <v>118</v>
      </c>
      <c r="B52" s="81">
        <v>600000</v>
      </c>
      <c r="C52" s="81"/>
      <c r="D52" s="81"/>
      <c r="E52" s="81"/>
      <c r="F52" s="81"/>
      <c r="G52" s="81">
        <v>600000</v>
      </c>
      <c r="H52" s="81"/>
      <c r="I52" s="81"/>
      <c r="J52" s="81"/>
      <c r="K52" s="81"/>
      <c r="L52" s="81"/>
      <c r="M52" s="81"/>
      <c r="N52" s="81"/>
      <c r="O52" s="29">
        <f>SUM(C52:N52)</f>
        <v>600000</v>
      </c>
    </row>
    <row r="53" spans="1:15" s="14" customFormat="1" ht="21" customHeight="1">
      <c r="A53" s="89" t="s">
        <v>119</v>
      </c>
      <c r="B53" s="81">
        <v>300000</v>
      </c>
      <c r="C53" s="81"/>
      <c r="D53" s="81"/>
      <c r="E53" s="81">
        <v>60000</v>
      </c>
      <c r="F53" s="81"/>
      <c r="G53" s="81"/>
      <c r="H53" s="81">
        <v>75000</v>
      </c>
      <c r="I53" s="81"/>
      <c r="J53" s="81"/>
      <c r="K53" s="81">
        <v>80000</v>
      </c>
      <c r="L53" s="81"/>
      <c r="M53" s="81">
        <v>35000</v>
      </c>
      <c r="N53" s="81">
        <v>50000</v>
      </c>
      <c r="O53" s="29">
        <f>SUM(C53:N53)</f>
        <v>300000</v>
      </c>
    </row>
    <row r="54" spans="1:15" s="14" customFormat="1" ht="21" customHeight="1">
      <c r="A54" s="184"/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29"/>
    </row>
    <row r="55" spans="1:15" s="14" customFormat="1" ht="21" customHeight="1">
      <c r="A55" s="184"/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29"/>
    </row>
    <row r="56" spans="1:15" s="14" customFormat="1" ht="21" customHeight="1">
      <c r="A56" s="184"/>
      <c r="B56" s="185"/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29"/>
    </row>
    <row r="57" spans="1:15" s="14" customFormat="1" ht="21" customHeigh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29"/>
    </row>
    <row r="58" spans="1:15" s="14" customFormat="1" ht="21" customHeight="1">
      <c r="A58" s="183"/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29"/>
    </row>
    <row r="59" spans="1:15" s="14" customFormat="1" ht="25.5" customHeight="1">
      <c r="A59" s="170" t="s">
        <v>38</v>
      </c>
      <c r="B59" s="169"/>
      <c r="C59" s="169"/>
      <c r="D59" s="169"/>
      <c r="E59" s="167" t="s">
        <v>39</v>
      </c>
      <c r="F59" s="167"/>
      <c r="G59" s="167"/>
      <c r="H59" s="168" t="s">
        <v>38</v>
      </c>
      <c r="I59" s="168" t="s">
        <v>10</v>
      </c>
      <c r="J59" s="168"/>
      <c r="K59" s="169"/>
      <c r="L59" s="168" t="s">
        <v>40</v>
      </c>
      <c r="M59" s="168"/>
      <c r="N59" s="173"/>
      <c r="O59" s="29">
        <f>SUM(C59:N59)</f>
        <v>0</v>
      </c>
    </row>
    <row r="60" spans="1:16" s="14" customFormat="1" ht="25.5" customHeight="1">
      <c r="A60" s="170"/>
      <c r="B60" s="241" t="s">
        <v>46</v>
      </c>
      <c r="C60" s="241"/>
      <c r="D60" s="241"/>
      <c r="E60" s="167"/>
      <c r="F60" s="167"/>
      <c r="G60" s="168"/>
      <c r="H60" s="168"/>
      <c r="I60" s="241" t="s">
        <v>41</v>
      </c>
      <c r="J60" s="241"/>
      <c r="K60" s="241"/>
      <c r="L60" s="167"/>
      <c r="M60" s="167"/>
      <c r="N60" s="173"/>
      <c r="O60" s="29">
        <v>100000</v>
      </c>
      <c r="P60" s="77"/>
    </row>
    <row r="61" spans="1:15" s="14" customFormat="1" ht="25.5" customHeight="1">
      <c r="A61" s="170" t="s">
        <v>42</v>
      </c>
      <c r="B61" s="242" t="s">
        <v>43</v>
      </c>
      <c r="C61" s="242"/>
      <c r="D61" s="242"/>
      <c r="E61" s="167"/>
      <c r="F61" s="167"/>
      <c r="G61" s="168"/>
      <c r="H61" s="168" t="s">
        <v>42</v>
      </c>
      <c r="I61" s="242" t="s">
        <v>44</v>
      </c>
      <c r="J61" s="242"/>
      <c r="K61" s="242"/>
      <c r="L61" s="171"/>
      <c r="M61" s="171"/>
      <c r="N61" s="174"/>
      <c r="O61" s="29">
        <f>SUM(C61:N61)</f>
        <v>0</v>
      </c>
    </row>
    <row r="62" spans="1:15" s="59" customFormat="1" ht="21" customHeight="1">
      <c r="A62" s="246" t="s">
        <v>0</v>
      </c>
      <c r="B62" s="91" t="s">
        <v>1</v>
      </c>
      <c r="C62" s="248" t="s">
        <v>3</v>
      </c>
      <c r="D62" s="248"/>
      <c r="E62" s="248"/>
      <c r="F62" s="248" t="s">
        <v>4</v>
      </c>
      <c r="G62" s="248"/>
      <c r="H62" s="248"/>
      <c r="I62" s="248" t="s">
        <v>5</v>
      </c>
      <c r="J62" s="248"/>
      <c r="K62" s="248"/>
      <c r="L62" s="248" t="s">
        <v>6</v>
      </c>
      <c r="M62" s="248"/>
      <c r="N62" s="248"/>
      <c r="O62" s="58"/>
    </row>
    <row r="63" spans="1:17" s="59" customFormat="1" ht="20.25" customHeight="1">
      <c r="A63" s="247"/>
      <c r="B63" s="78" t="s">
        <v>2</v>
      </c>
      <c r="C63" s="103" t="s">
        <v>180</v>
      </c>
      <c r="D63" s="103" t="s">
        <v>181</v>
      </c>
      <c r="E63" s="103" t="s">
        <v>182</v>
      </c>
      <c r="F63" s="103" t="s">
        <v>183</v>
      </c>
      <c r="G63" s="103" t="s">
        <v>184</v>
      </c>
      <c r="H63" s="104" t="s">
        <v>185</v>
      </c>
      <c r="I63" s="103" t="s">
        <v>186</v>
      </c>
      <c r="J63" s="103" t="s">
        <v>187</v>
      </c>
      <c r="K63" s="103" t="s">
        <v>188</v>
      </c>
      <c r="L63" s="103" t="s">
        <v>189</v>
      </c>
      <c r="M63" s="103" t="s">
        <v>190</v>
      </c>
      <c r="N63" s="103" t="s">
        <v>191</v>
      </c>
      <c r="O63" s="58"/>
      <c r="Q63" s="59" t="s">
        <v>10</v>
      </c>
    </row>
    <row r="64" spans="1:15" s="14" customFormat="1" ht="21" customHeight="1">
      <c r="A64" s="82" t="s">
        <v>9</v>
      </c>
      <c r="B64" s="148">
        <v>1280000</v>
      </c>
      <c r="C64" s="148">
        <f>C65+C66+C67+C68+C69+C70+C71</f>
        <v>50000</v>
      </c>
      <c r="D64" s="148">
        <f aca="true" t="shared" si="10" ref="D64:N64">D65+D66+D67+D68+D69+D70+D71</f>
        <v>50000</v>
      </c>
      <c r="E64" s="148">
        <f t="shared" si="10"/>
        <v>225000</v>
      </c>
      <c r="F64" s="148">
        <f t="shared" si="10"/>
        <v>50000</v>
      </c>
      <c r="G64" s="148">
        <f t="shared" si="10"/>
        <v>50000</v>
      </c>
      <c r="H64" s="148">
        <f t="shared" si="10"/>
        <v>215000</v>
      </c>
      <c r="I64" s="148">
        <f t="shared" si="10"/>
        <v>55000</v>
      </c>
      <c r="J64" s="148">
        <f t="shared" si="10"/>
        <v>50000</v>
      </c>
      <c r="K64" s="148">
        <f t="shared" si="10"/>
        <v>215000</v>
      </c>
      <c r="L64" s="148">
        <f t="shared" si="10"/>
        <v>50000</v>
      </c>
      <c r="M64" s="148">
        <f t="shared" si="10"/>
        <v>55000</v>
      </c>
      <c r="N64" s="148">
        <f t="shared" si="10"/>
        <v>215000</v>
      </c>
      <c r="O64" s="29">
        <f>SUM(C64:N64)</f>
        <v>1280000</v>
      </c>
    </row>
    <row r="65" spans="1:15" s="14" customFormat="1" ht="21" customHeight="1">
      <c r="A65" s="89" t="s">
        <v>120</v>
      </c>
      <c r="B65" s="81">
        <v>150000</v>
      </c>
      <c r="C65" s="81"/>
      <c r="D65" s="81"/>
      <c r="E65" s="81">
        <v>37500</v>
      </c>
      <c r="F65" s="81"/>
      <c r="G65" s="81"/>
      <c r="H65" s="81">
        <v>37500</v>
      </c>
      <c r="I65" s="81"/>
      <c r="J65" s="81"/>
      <c r="K65" s="81">
        <v>37500</v>
      </c>
      <c r="L65" s="81"/>
      <c r="M65" s="81"/>
      <c r="N65" s="81">
        <v>37500</v>
      </c>
      <c r="O65" s="29">
        <f>SUM(C65:N65)</f>
        <v>150000</v>
      </c>
    </row>
    <row r="66" spans="1:15" s="14" customFormat="1" ht="21" customHeight="1">
      <c r="A66" s="89" t="s">
        <v>121</v>
      </c>
      <c r="B66" s="81">
        <v>20000</v>
      </c>
      <c r="C66" s="81"/>
      <c r="D66" s="81"/>
      <c r="E66" s="81">
        <v>5000</v>
      </c>
      <c r="F66" s="81"/>
      <c r="G66" s="81"/>
      <c r="H66" s="81">
        <v>5000</v>
      </c>
      <c r="I66" s="81"/>
      <c r="J66" s="81"/>
      <c r="K66" s="81">
        <v>5000</v>
      </c>
      <c r="L66" s="81"/>
      <c r="M66" s="81"/>
      <c r="N66" s="81">
        <v>5000</v>
      </c>
      <c r="O66" s="29">
        <f>SUM(C66:N66)</f>
        <v>20000</v>
      </c>
    </row>
    <row r="67" spans="1:15" s="14" customFormat="1" ht="21" customHeight="1">
      <c r="A67" s="89" t="s">
        <v>122</v>
      </c>
      <c r="B67" s="81">
        <v>20000</v>
      </c>
      <c r="C67" s="81"/>
      <c r="D67" s="81"/>
      <c r="E67" s="81">
        <v>5000</v>
      </c>
      <c r="F67" s="81"/>
      <c r="G67" s="81"/>
      <c r="H67" s="81">
        <v>5000</v>
      </c>
      <c r="I67" s="81"/>
      <c r="J67" s="81"/>
      <c r="K67" s="81">
        <v>5000</v>
      </c>
      <c r="L67" s="81"/>
      <c r="M67" s="81"/>
      <c r="N67" s="81">
        <v>5000</v>
      </c>
      <c r="O67" s="29">
        <f>SUM(C67:N67)</f>
        <v>20000</v>
      </c>
    </row>
    <row r="68" spans="1:15" s="14" customFormat="1" ht="21" customHeight="1">
      <c r="A68" s="89" t="s">
        <v>123</v>
      </c>
      <c r="B68" s="81">
        <v>350000</v>
      </c>
      <c r="C68" s="81"/>
      <c r="D68" s="81"/>
      <c r="E68" s="81">
        <v>87500</v>
      </c>
      <c r="F68" s="81"/>
      <c r="G68" s="81"/>
      <c r="H68" s="81">
        <v>87500</v>
      </c>
      <c r="I68" s="81"/>
      <c r="J68" s="81"/>
      <c r="K68" s="81">
        <v>87500</v>
      </c>
      <c r="L68" s="81"/>
      <c r="M68" s="81"/>
      <c r="N68" s="81">
        <v>87500</v>
      </c>
      <c r="O68" s="29">
        <f aca="true" t="shared" si="11" ref="O68:O76">SUM(C68:N68)</f>
        <v>350000</v>
      </c>
    </row>
    <row r="69" spans="1:15" s="14" customFormat="1" ht="21" customHeight="1">
      <c r="A69" s="89" t="s">
        <v>124</v>
      </c>
      <c r="B69" s="81">
        <v>600000</v>
      </c>
      <c r="C69" s="81">
        <v>50000</v>
      </c>
      <c r="D69" s="81">
        <v>50000</v>
      </c>
      <c r="E69" s="81">
        <v>50000</v>
      </c>
      <c r="F69" s="81">
        <v>50000</v>
      </c>
      <c r="G69" s="81">
        <v>50000</v>
      </c>
      <c r="H69" s="81">
        <v>50000</v>
      </c>
      <c r="I69" s="81">
        <v>50000</v>
      </c>
      <c r="J69" s="81">
        <v>50000</v>
      </c>
      <c r="K69" s="81">
        <v>50000</v>
      </c>
      <c r="L69" s="81">
        <v>50000</v>
      </c>
      <c r="M69" s="81">
        <v>50000</v>
      </c>
      <c r="N69" s="81">
        <v>50000</v>
      </c>
      <c r="O69" s="29">
        <f t="shared" si="11"/>
        <v>600000</v>
      </c>
    </row>
    <row r="70" spans="1:15" s="14" customFormat="1" ht="21" customHeight="1">
      <c r="A70" s="89" t="s">
        <v>125</v>
      </c>
      <c r="B70" s="81">
        <v>120000</v>
      </c>
      <c r="C70" s="81"/>
      <c r="D70" s="81"/>
      <c r="E70" s="81">
        <v>30000</v>
      </c>
      <c r="F70" s="81"/>
      <c r="G70" s="81"/>
      <c r="H70" s="81">
        <v>30000</v>
      </c>
      <c r="I70" s="81"/>
      <c r="J70" s="81"/>
      <c r="K70" s="81">
        <v>30000</v>
      </c>
      <c r="L70" s="81"/>
      <c r="M70" s="81"/>
      <c r="N70" s="81">
        <v>30000</v>
      </c>
      <c r="O70" s="29">
        <f t="shared" si="11"/>
        <v>120000</v>
      </c>
    </row>
    <row r="71" spans="1:15" s="14" customFormat="1" ht="21.75" customHeight="1">
      <c r="A71" s="89" t="s">
        <v>126</v>
      </c>
      <c r="B71" s="81">
        <v>20000</v>
      </c>
      <c r="C71" s="81"/>
      <c r="D71" s="81"/>
      <c r="E71" s="81">
        <v>10000</v>
      </c>
      <c r="F71" s="81"/>
      <c r="G71" s="81"/>
      <c r="H71" s="81"/>
      <c r="I71" s="81">
        <v>5000</v>
      </c>
      <c r="J71" s="81"/>
      <c r="K71" s="81"/>
      <c r="L71" s="81"/>
      <c r="M71" s="81">
        <v>5000</v>
      </c>
      <c r="N71" s="81"/>
      <c r="O71" s="29">
        <f t="shared" si="11"/>
        <v>20000</v>
      </c>
    </row>
    <row r="72" spans="1:15" s="14" customFormat="1" ht="18" customHeight="1">
      <c r="A72" s="79" t="s">
        <v>127</v>
      </c>
      <c r="B72" s="148">
        <v>2620000</v>
      </c>
      <c r="C72" s="148">
        <f>C73+C74+C75+C76</f>
        <v>216668</v>
      </c>
      <c r="D72" s="148">
        <f aca="true" t="shared" si="12" ref="D72:N72">D73+D74+D75+D76</f>
        <v>216668</v>
      </c>
      <c r="E72" s="148">
        <f t="shared" si="12"/>
        <v>221668</v>
      </c>
      <c r="F72" s="148">
        <f t="shared" si="12"/>
        <v>216668</v>
      </c>
      <c r="G72" s="148">
        <f t="shared" si="12"/>
        <v>216668</v>
      </c>
      <c r="H72" s="148">
        <f t="shared" si="12"/>
        <v>221668</v>
      </c>
      <c r="I72" s="148">
        <f t="shared" si="12"/>
        <v>216668</v>
      </c>
      <c r="J72" s="148">
        <f t="shared" si="12"/>
        <v>216668</v>
      </c>
      <c r="K72" s="148">
        <f t="shared" si="12"/>
        <v>221664</v>
      </c>
      <c r="L72" s="148">
        <f t="shared" si="12"/>
        <v>216668</v>
      </c>
      <c r="M72" s="148">
        <f t="shared" si="12"/>
        <v>216664</v>
      </c>
      <c r="N72" s="148">
        <f t="shared" si="12"/>
        <v>221660</v>
      </c>
      <c r="O72" s="29">
        <f t="shared" si="11"/>
        <v>2620000</v>
      </c>
    </row>
    <row r="73" spans="1:15" s="14" customFormat="1" ht="18" customHeight="1">
      <c r="A73" s="79" t="s">
        <v>128</v>
      </c>
      <c r="B73" s="81">
        <v>2500000</v>
      </c>
      <c r="C73" s="81">
        <v>208334</v>
      </c>
      <c r="D73" s="81">
        <v>208334</v>
      </c>
      <c r="E73" s="81">
        <v>208334</v>
      </c>
      <c r="F73" s="81">
        <v>208334</v>
      </c>
      <c r="G73" s="81">
        <v>208334</v>
      </c>
      <c r="H73" s="81">
        <v>208334</v>
      </c>
      <c r="I73" s="81">
        <v>208334</v>
      </c>
      <c r="J73" s="81">
        <v>208334</v>
      </c>
      <c r="K73" s="81">
        <v>208330</v>
      </c>
      <c r="L73" s="81">
        <v>208334</v>
      </c>
      <c r="M73" s="81">
        <v>208334</v>
      </c>
      <c r="N73" s="81">
        <v>208330</v>
      </c>
      <c r="O73" s="29">
        <f t="shared" si="11"/>
        <v>2500000</v>
      </c>
    </row>
    <row r="74" spans="1:15" s="14" customFormat="1" ht="19.5" customHeight="1">
      <c r="A74" s="79" t="s">
        <v>129</v>
      </c>
      <c r="B74" s="81">
        <v>10000</v>
      </c>
      <c r="C74" s="81"/>
      <c r="D74" s="81"/>
      <c r="E74" s="81">
        <v>2500</v>
      </c>
      <c r="F74" s="81"/>
      <c r="G74" s="81"/>
      <c r="H74" s="81">
        <v>2500</v>
      </c>
      <c r="I74" s="81"/>
      <c r="J74" s="81"/>
      <c r="K74" s="81">
        <v>2500</v>
      </c>
      <c r="L74" s="81"/>
      <c r="M74" s="81"/>
      <c r="N74" s="81">
        <v>2500</v>
      </c>
      <c r="O74" s="29">
        <f t="shared" si="11"/>
        <v>10000</v>
      </c>
    </row>
    <row r="75" spans="1:15" s="14" customFormat="1" ht="19.5" customHeight="1">
      <c r="A75" s="79" t="s">
        <v>130</v>
      </c>
      <c r="B75" s="81">
        <v>10000</v>
      </c>
      <c r="C75" s="81"/>
      <c r="D75" s="81"/>
      <c r="E75" s="81">
        <v>2500</v>
      </c>
      <c r="F75" s="81"/>
      <c r="G75" s="81"/>
      <c r="H75" s="81">
        <v>2500</v>
      </c>
      <c r="I75" s="81"/>
      <c r="J75" s="81"/>
      <c r="K75" s="81">
        <v>2500</v>
      </c>
      <c r="L75" s="81"/>
      <c r="M75" s="81"/>
      <c r="N75" s="81">
        <v>2500</v>
      </c>
      <c r="O75" s="29">
        <f t="shared" si="11"/>
        <v>10000</v>
      </c>
    </row>
    <row r="76" spans="1:15" s="14" customFormat="1" ht="39" customHeight="1">
      <c r="A76" s="79" t="s">
        <v>131</v>
      </c>
      <c r="B76" s="81">
        <v>100000</v>
      </c>
      <c r="C76" s="81">
        <v>8334</v>
      </c>
      <c r="D76" s="81">
        <v>8334</v>
      </c>
      <c r="E76" s="81">
        <v>8334</v>
      </c>
      <c r="F76" s="81">
        <v>8334</v>
      </c>
      <c r="G76" s="81">
        <v>8334</v>
      </c>
      <c r="H76" s="81">
        <v>8334</v>
      </c>
      <c r="I76" s="81">
        <v>8334</v>
      </c>
      <c r="J76" s="81">
        <v>8334</v>
      </c>
      <c r="K76" s="81">
        <v>8334</v>
      </c>
      <c r="L76" s="81">
        <v>8334</v>
      </c>
      <c r="M76" s="81">
        <v>8330</v>
      </c>
      <c r="N76" s="81">
        <v>8330</v>
      </c>
      <c r="O76" s="29">
        <f t="shared" si="11"/>
        <v>100000</v>
      </c>
    </row>
    <row r="77" spans="1:16" s="14" customFormat="1" ht="19.5" customHeight="1">
      <c r="A77" s="79" t="s">
        <v>16</v>
      </c>
      <c r="B77" s="80">
        <v>114000</v>
      </c>
      <c r="C77" s="80"/>
      <c r="D77" s="80"/>
      <c r="E77" s="80"/>
      <c r="F77" s="152">
        <f>F79+F80+F81</f>
        <v>114000</v>
      </c>
      <c r="G77" s="152"/>
      <c r="H77" s="152"/>
      <c r="I77" s="152"/>
      <c r="J77" s="152"/>
      <c r="K77" s="152"/>
      <c r="L77" s="152"/>
      <c r="M77" s="80"/>
      <c r="N77" s="80"/>
      <c r="O77" s="29">
        <f>SUM(F77:N77)</f>
        <v>114000</v>
      </c>
      <c r="P77" s="77">
        <f>SUM(O77)</f>
        <v>114000</v>
      </c>
    </row>
    <row r="78" spans="1:16" s="14" customFormat="1" ht="18.75" customHeight="1">
      <c r="A78" s="82" t="s">
        <v>17</v>
      </c>
      <c r="B78" s="80">
        <v>114000</v>
      </c>
      <c r="C78" s="80"/>
      <c r="D78" s="80"/>
      <c r="E78" s="80"/>
      <c r="F78" s="152">
        <v>114000</v>
      </c>
      <c r="G78" s="152"/>
      <c r="H78" s="152"/>
      <c r="I78" s="152"/>
      <c r="J78" s="152"/>
      <c r="K78" s="152"/>
      <c r="L78" s="152"/>
      <c r="M78" s="80"/>
      <c r="N78" s="80"/>
      <c r="O78" s="29"/>
      <c r="P78" s="77">
        <f>SUM(C78:O78)</f>
        <v>114000</v>
      </c>
    </row>
    <row r="79" spans="1:15" s="14" customFormat="1" ht="21" customHeight="1">
      <c r="A79" s="79" t="s">
        <v>132</v>
      </c>
      <c r="B79" s="80">
        <v>3000</v>
      </c>
      <c r="C79" s="80"/>
      <c r="D79" s="80"/>
      <c r="E79" s="80"/>
      <c r="F79" s="80">
        <v>3000</v>
      </c>
      <c r="G79" s="80"/>
      <c r="H79" s="80"/>
      <c r="I79" s="80"/>
      <c r="J79" s="80"/>
      <c r="K79" s="80"/>
      <c r="L79" s="80"/>
      <c r="M79" s="80"/>
      <c r="N79" s="80"/>
      <c r="O79" s="29">
        <f>SUM(E79:N79)</f>
        <v>3000</v>
      </c>
    </row>
    <row r="80" spans="1:16" s="14" customFormat="1" ht="39" customHeight="1">
      <c r="A80" s="79" t="s">
        <v>133</v>
      </c>
      <c r="B80" s="80">
        <v>66000</v>
      </c>
      <c r="C80" s="80"/>
      <c r="D80" s="80"/>
      <c r="E80" s="80"/>
      <c r="F80" s="80">
        <v>66000</v>
      </c>
      <c r="G80" s="80"/>
      <c r="H80" s="80"/>
      <c r="I80" s="80"/>
      <c r="J80" s="80"/>
      <c r="K80" s="80"/>
      <c r="L80" s="152"/>
      <c r="M80" s="80"/>
      <c r="N80" s="80"/>
      <c r="O80" s="29" t="s">
        <v>10</v>
      </c>
      <c r="P80" s="77">
        <f>SUM(C80:O80)</f>
        <v>66000</v>
      </c>
    </row>
    <row r="81" spans="1:16" s="14" customFormat="1" ht="21.75" customHeight="1">
      <c r="A81" s="79" t="s">
        <v>134</v>
      </c>
      <c r="B81" s="80">
        <v>45000</v>
      </c>
      <c r="C81" s="80"/>
      <c r="D81" s="80"/>
      <c r="E81" s="80"/>
      <c r="F81" s="80">
        <v>45000</v>
      </c>
      <c r="G81" s="80"/>
      <c r="H81" s="80"/>
      <c r="I81" s="152"/>
      <c r="J81" s="80"/>
      <c r="K81" s="80"/>
      <c r="L81" s="80"/>
      <c r="M81" s="80"/>
      <c r="N81" s="80"/>
      <c r="O81" s="29">
        <f>SUM(E81:N81)</f>
        <v>45000</v>
      </c>
      <c r="P81" s="77"/>
    </row>
    <row r="82" spans="1:16" s="14" customFormat="1" ht="21.75" customHeight="1">
      <c r="A82" s="232"/>
      <c r="B82" s="207"/>
      <c r="C82" s="207"/>
      <c r="D82" s="207"/>
      <c r="E82" s="207"/>
      <c r="F82" s="207"/>
      <c r="G82" s="207"/>
      <c r="H82" s="207"/>
      <c r="I82" s="233"/>
      <c r="J82" s="207"/>
      <c r="K82" s="207"/>
      <c r="L82" s="207"/>
      <c r="M82" s="207"/>
      <c r="N82" s="207"/>
      <c r="O82" s="29"/>
      <c r="P82" s="77"/>
    </row>
    <row r="83" spans="1:16" s="14" customFormat="1" ht="21.75" customHeight="1">
      <c r="A83" s="186"/>
      <c r="B83" s="174"/>
      <c r="C83" s="174"/>
      <c r="D83" s="174"/>
      <c r="E83" s="174"/>
      <c r="F83" s="174"/>
      <c r="G83" s="174"/>
      <c r="H83" s="174"/>
      <c r="I83" s="227"/>
      <c r="J83" s="174"/>
      <c r="K83" s="174"/>
      <c r="L83" s="174"/>
      <c r="M83" s="174"/>
      <c r="N83" s="174"/>
      <c r="O83" s="29"/>
      <c r="P83" s="77"/>
    </row>
    <row r="84" spans="1:17" s="14" customFormat="1" ht="17.25" customHeight="1">
      <c r="A84" s="228"/>
      <c r="B84" s="185"/>
      <c r="C84" s="185"/>
      <c r="D84" s="185"/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29"/>
      <c r="Q84" s="77"/>
    </row>
    <row r="85" spans="1:15" s="14" customFormat="1" ht="21.75" customHeight="1">
      <c r="A85" s="170" t="s">
        <v>38</v>
      </c>
      <c r="B85" s="169"/>
      <c r="C85" s="169"/>
      <c r="D85" s="169"/>
      <c r="E85" s="167" t="s">
        <v>39</v>
      </c>
      <c r="F85" s="167"/>
      <c r="G85" s="167"/>
      <c r="H85" s="168" t="s">
        <v>38</v>
      </c>
      <c r="I85" s="168" t="s">
        <v>10</v>
      </c>
      <c r="J85" s="168"/>
      <c r="K85" s="169"/>
      <c r="L85" s="168" t="s">
        <v>40</v>
      </c>
      <c r="M85" s="168"/>
      <c r="N85" s="173"/>
      <c r="O85" s="29">
        <f>SUM(C85:N85)</f>
        <v>0</v>
      </c>
    </row>
    <row r="86" spans="1:15" s="14" customFormat="1" ht="18" customHeight="1">
      <c r="A86" s="170"/>
      <c r="B86" s="241" t="s">
        <v>46</v>
      </c>
      <c r="C86" s="241"/>
      <c r="D86" s="241"/>
      <c r="E86" s="167"/>
      <c r="F86" s="167"/>
      <c r="G86" s="168"/>
      <c r="H86" s="168"/>
      <c r="I86" s="241" t="s">
        <v>41</v>
      </c>
      <c r="J86" s="241"/>
      <c r="K86" s="241"/>
      <c r="L86" s="167"/>
      <c r="M86" s="167"/>
      <c r="N86" s="173"/>
      <c r="O86" s="29">
        <f>SUM(C86:N86)</f>
        <v>0</v>
      </c>
    </row>
    <row r="87" spans="1:15" s="14" customFormat="1" ht="20.25" customHeight="1">
      <c r="A87" s="170" t="s">
        <v>42</v>
      </c>
      <c r="B87" s="242" t="s">
        <v>43</v>
      </c>
      <c r="C87" s="242"/>
      <c r="D87" s="242"/>
      <c r="E87" s="167"/>
      <c r="F87" s="167"/>
      <c r="G87" s="168"/>
      <c r="H87" s="168" t="s">
        <v>42</v>
      </c>
      <c r="I87" s="242" t="s">
        <v>44</v>
      </c>
      <c r="J87" s="242"/>
      <c r="K87" s="242"/>
      <c r="L87" s="171"/>
      <c r="M87" s="171"/>
      <c r="N87" s="174"/>
      <c r="O87" s="29">
        <f aca="true" t="shared" si="13" ref="O87:O94">SUM(E87:N87)</f>
        <v>0</v>
      </c>
    </row>
    <row r="88" spans="1:15" s="14" customFormat="1" ht="17.25" customHeight="1">
      <c r="A88" s="254" t="s">
        <v>0</v>
      </c>
      <c r="B88" s="124" t="s">
        <v>1</v>
      </c>
      <c r="C88" s="255" t="s">
        <v>3</v>
      </c>
      <c r="D88" s="255"/>
      <c r="E88" s="255"/>
      <c r="F88" s="255" t="s">
        <v>4</v>
      </c>
      <c r="G88" s="255"/>
      <c r="H88" s="255"/>
      <c r="I88" s="255" t="s">
        <v>5</v>
      </c>
      <c r="J88" s="255"/>
      <c r="K88" s="255"/>
      <c r="L88" s="255" t="s">
        <v>6</v>
      </c>
      <c r="M88" s="255"/>
      <c r="N88" s="255"/>
      <c r="O88" s="29">
        <f t="shared" si="13"/>
        <v>0</v>
      </c>
    </row>
    <row r="89" spans="1:15" s="14" customFormat="1" ht="18.75" customHeight="1">
      <c r="A89" s="254"/>
      <c r="B89" s="78" t="s">
        <v>2</v>
      </c>
      <c r="C89" s="103" t="s">
        <v>180</v>
      </c>
      <c r="D89" s="103" t="s">
        <v>181</v>
      </c>
      <c r="E89" s="103" t="s">
        <v>182</v>
      </c>
      <c r="F89" s="103" t="s">
        <v>183</v>
      </c>
      <c r="G89" s="103" t="s">
        <v>184</v>
      </c>
      <c r="H89" s="104" t="s">
        <v>185</v>
      </c>
      <c r="I89" s="103" t="s">
        <v>186</v>
      </c>
      <c r="J89" s="103" t="s">
        <v>187</v>
      </c>
      <c r="K89" s="103" t="s">
        <v>188</v>
      </c>
      <c r="L89" s="103" t="s">
        <v>189</v>
      </c>
      <c r="M89" s="103" t="s">
        <v>190</v>
      </c>
      <c r="N89" s="103" t="s">
        <v>191</v>
      </c>
      <c r="O89" s="29">
        <f t="shared" si="13"/>
        <v>0</v>
      </c>
    </row>
    <row r="90" spans="1:15" s="14" customFormat="1" ht="21.75" customHeight="1">
      <c r="A90" s="229" t="s">
        <v>140</v>
      </c>
      <c r="B90" s="145">
        <v>170000</v>
      </c>
      <c r="C90" s="230"/>
      <c r="D90" s="230"/>
      <c r="E90" s="230">
        <v>10000</v>
      </c>
      <c r="F90" s="230">
        <v>40000</v>
      </c>
      <c r="G90" s="230"/>
      <c r="H90" s="230">
        <v>20000</v>
      </c>
      <c r="I90" s="230">
        <v>45000</v>
      </c>
      <c r="J90" s="230"/>
      <c r="K90" s="230">
        <v>5000</v>
      </c>
      <c r="L90" s="230">
        <v>45000</v>
      </c>
      <c r="M90" s="230"/>
      <c r="N90" s="230">
        <v>5000</v>
      </c>
      <c r="O90" s="29">
        <f t="shared" si="13"/>
        <v>170000</v>
      </c>
    </row>
    <row r="91" spans="1:17" s="14" customFormat="1" ht="36.75" customHeight="1">
      <c r="A91" s="88" t="s">
        <v>135</v>
      </c>
      <c r="B91" s="81">
        <v>10000</v>
      </c>
      <c r="C91" s="81"/>
      <c r="D91" s="81"/>
      <c r="E91" s="81"/>
      <c r="F91" s="81"/>
      <c r="G91" s="81"/>
      <c r="H91" s="81">
        <v>10000</v>
      </c>
      <c r="I91" s="81"/>
      <c r="J91" s="81"/>
      <c r="K91" s="81"/>
      <c r="L91" s="81"/>
      <c r="M91" s="81"/>
      <c r="N91" s="81"/>
      <c r="O91" s="29">
        <f t="shared" si="13"/>
        <v>10000</v>
      </c>
      <c r="Q91" s="77"/>
    </row>
    <row r="92" spans="1:15" s="14" customFormat="1" ht="61.5" customHeight="1">
      <c r="A92" s="79" t="s">
        <v>136</v>
      </c>
      <c r="B92" s="81">
        <v>50000</v>
      </c>
      <c r="C92" s="81"/>
      <c r="D92" s="81"/>
      <c r="E92" s="81"/>
      <c r="F92" s="81">
        <v>20000</v>
      </c>
      <c r="G92" s="81"/>
      <c r="H92" s="81"/>
      <c r="I92" s="81">
        <v>15000</v>
      </c>
      <c r="J92" s="81"/>
      <c r="K92" s="81"/>
      <c r="L92" s="81">
        <v>15000</v>
      </c>
      <c r="M92" s="81"/>
      <c r="N92" s="81"/>
      <c r="O92" s="29">
        <f t="shared" si="13"/>
        <v>50000</v>
      </c>
    </row>
    <row r="93" spans="1:15" s="14" customFormat="1" ht="41.25" customHeight="1">
      <c r="A93" s="79" t="s">
        <v>137</v>
      </c>
      <c r="B93" s="81">
        <v>80000</v>
      </c>
      <c r="C93" s="81"/>
      <c r="D93" s="81"/>
      <c r="E93" s="81"/>
      <c r="F93" s="81">
        <v>20000</v>
      </c>
      <c r="G93" s="81"/>
      <c r="H93" s="81"/>
      <c r="I93" s="81">
        <v>30000</v>
      </c>
      <c r="J93" s="81"/>
      <c r="K93" s="81"/>
      <c r="L93" s="81">
        <v>30000</v>
      </c>
      <c r="M93" s="81"/>
      <c r="N93" s="81"/>
      <c r="O93" s="29">
        <f t="shared" si="13"/>
        <v>80000</v>
      </c>
    </row>
    <row r="94" spans="1:16" s="14" customFormat="1" ht="23.25" customHeight="1">
      <c r="A94" s="79" t="s">
        <v>119</v>
      </c>
      <c r="B94" s="80">
        <v>30000</v>
      </c>
      <c r="C94" s="80"/>
      <c r="D94" s="80"/>
      <c r="E94" s="80">
        <v>10000</v>
      </c>
      <c r="F94" s="152"/>
      <c r="G94" s="152"/>
      <c r="H94" s="152">
        <v>10000</v>
      </c>
      <c r="I94" s="152"/>
      <c r="J94" s="152"/>
      <c r="K94" s="152">
        <v>5000</v>
      </c>
      <c r="L94" s="152"/>
      <c r="M94" s="80"/>
      <c r="N94" s="80">
        <v>5000</v>
      </c>
      <c r="O94" s="29">
        <f t="shared" si="13"/>
        <v>30000</v>
      </c>
      <c r="P94" s="77">
        <f>SUM(O94)</f>
        <v>30000</v>
      </c>
    </row>
    <row r="95" spans="1:16" s="14" customFormat="1" ht="18" customHeight="1">
      <c r="A95" s="79" t="s">
        <v>71</v>
      </c>
      <c r="B95" s="80">
        <v>75000</v>
      </c>
      <c r="C95" s="80"/>
      <c r="D95" s="80"/>
      <c r="E95" s="80"/>
      <c r="F95" s="152"/>
      <c r="G95" s="152"/>
      <c r="H95" s="152">
        <v>75000</v>
      </c>
      <c r="I95" s="152"/>
      <c r="J95" s="152"/>
      <c r="K95" s="152"/>
      <c r="L95" s="152"/>
      <c r="M95" s="80"/>
      <c r="N95" s="80"/>
      <c r="O95" s="29">
        <f>SUM(F95:N95)</f>
        <v>75000</v>
      </c>
      <c r="P95" s="77"/>
    </row>
    <row r="96" spans="1:16" s="14" customFormat="1" ht="20.25" customHeight="1">
      <c r="A96" s="79" t="s">
        <v>138</v>
      </c>
      <c r="B96" s="80">
        <v>25000</v>
      </c>
      <c r="C96" s="80"/>
      <c r="D96" s="80"/>
      <c r="E96" s="80"/>
      <c r="F96" s="152"/>
      <c r="G96" s="152"/>
      <c r="H96" s="152">
        <v>25000</v>
      </c>
      <c r="I96" s="152"/>
      <c r="J96" s="152"/>
      <c r="K96" s="152"/>
      <c r="L96" s="152"/>
      <c r="M96" s="80"/>
      <c r="N96" s="80"/>
      <c r="O96" s="29">
        <f>SUM(F96:N96)</f>
        <v>25000</v>
      </c>
      <c r="P96" s="77"/>
    </row>
    <row r="97" spans="1:16" s="14" customFormat="1" ht="21" customHeight="1">
      <c r="A97" s="82" t="s">
        <v>139</v>
      </c>
      <c r="B97" s="80">
        <v>50000</v>
      </c>
      <c r="C97" s="80"/>
      <c r="D97" s="80"/>
      <c r="E97" s="80"/>
      <c r="F97" s="80"/>
      <c r="G97" s="80"/>
      <c r="H97" s="80">
        <v>50000</v>
      </c>
      <c r="I97" s="80"/>
      <c r="J97" s="80"/>
      <c r="K97" s="80"/>
      <c r="L97" s="80"/>
      <c r="M97" s="80"/>
      <c r="N97" s="80"/>
      <c r="O97" s="29"/>
      <c r="P97" s="77">
        <f aca="true" t="shared" si="14" ref="P97:P102">SUM(C97:O97)</f>
        <v>50000</v>
      </c>
    </row>
    <row r="98" spans="1:16" s="14" customFormat="1" ht="21" customHeight="1">
      <c r="A98" s="82" t="s">
        <v>148</v>
      </c>
      <c r="B98" s="80">
        <v>144000</v>
      </c>
      <c r="C98" s="80"/>
      <c r="D98" s="80">
        <v>144000</v>
      </c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29"/>
      <c r="P98" s="77"/>
    </row>
    <row r="99" spans="1:16" s="14" customFormat="1" ht="37.5" customHeight="1">
      <c r="A99" s="82" t="s">
        <v>149</v>
      </c>
      <c r="B99" s="80">
        <v>144000</v>
      </c>
      <c r="C99" s="80"/>
      <c r="D99" s="80">
        <v>144000</v>
      </c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29"/>
      <c r="P99" s="77"/>
    </row>
    <row r="100" spans="1:16" s="14" customFormat="1" ht="21" customHeight="1">
      <c r="A100" s="79" t="s">
        <v>142</v>
      </c>
      <c r="B100" s="80">
        <v>1060000</v>
      </c>
      <c r="C100" s="80">
        <f>C101+C102+C109+C110+C111</f>
        <v>70000</v>
      </c>
      <c r="D100" s="80">
        <f aca="true" t="shared" si="15" ref="D100:N100">D101+D102+D109+D110+D111</f>
        <v>70000</v>
      </c>
      <c r="E100" s="80">
        <f t="shared" si="15"/>
        <v>70000</v>
      </c>
      <c r="F100" s="80">
        <f t="shared" si="15"/>
        <v>95000</v>
      </c>
      <c r="G100" s="80">
        <f t="shared" si="15"/>
        <v>70000</v>
      </c>
      <c r="H100" s="80">
        <f t="shared" si="15"/>
        <v>70000</v>
      </c>
      <c r="I100" s="80">
        <f t="shared" si="15"/>
        <v>200000</v>
      </c>
      <c r="J100" s="80">
        <f t="shared" si="15"/>
        <v>95000</v>
      </c>
      <c r="K100" s="80">
        <f t="shared" si="15"/>
        <v>100000</v>
      </c>
      <c r="L100" s="80">
        <f t="shared" si="15"/>
        <v>70000</v>
      </c>
      <c r="M100" s="80">
        <f t="shared" si="15"/>
        <v>70000</v>
      </c>
      <c r="N100" s="80">
        <f t="shared" si="15"/>
        <v>80000</v>
      </c>
      <c r="O100" s="29"/>
      <c r="P100" s="77">
        <f t="shared" si="14"/>
        <v>1060000</v>
      </c>
    </row>
    <row r="101" spans="1:16" s="14" customFormat="1" ht="38.25" customHeight="1">
      <c r="A101" s="79" t="s">
        <v>141</v>
      </c>
      <c r="B101" s="80">
        <v>30000</v>
      </c>
      <c r="C101" s="80"/>
      <c r="D101" s="80"/>
      <c r="E101" s="80"/>
      <c r="F101" s="80"/>
      <c r="G101" s="80"/>
      <c r="H101" s="80"/>
      <c r="I101" s="80">
        <v>30000</v>
      </c>
      <c r="J101" s="80"/>
      <c r="K101" s="80"/>
      <c r="L101" s="80"/>
      <c r="M101" s="80"/>
      <c r="N101" s="80"/>
      <c r="O101" s="29"/>
      <c r="P101" s="77">
        <f t="shared" si="14"/>
        <v>30000</v>
      </c>
    </row>
    <row r="102" spans="1:16" s="14" customFormat="1" ht="60.75" customHeight="1">
      <c r="A102" s="79" t="s">
        <v>143</v>
      </c>
      <c r="B102" s="80">
        <v>30000</v>
      </c>
      <c r="C102" s="80"/>
      <c r="D102" s="80"/>
      <c r="E102" s="80"/>
      <c r="F102" s="80"/>
      <c r="G102" s="80"/>
      <c r="H102" s="80"/>
      <c r="I102" s="80"/>
      <c r="J102" s="80"/>
      <c r="K102" s="80">
        <v>30000</v>
      </c>
      <c r="L102" s="80"/>
      <c r="M102" s="80"/>
      <c r="N102" s="80"/>
      <c r="O102" s="29"/>
      <c r="P102" s="77">
        <f t="shared" si="14"/>
        <v>30000</v>
      </c>
    </row>
    <row r="103" spans="1:16" s="14" customFormat="1" ht="48" customHeight="1">
      <c r="A103" s="186"/>
      <c r="B103" s="174"/>
      <c r="C103" s="174"/>
      <c r="D103" s="174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29"/>
      <c r="P103" s="77"/>
    </row>
    <row r="104" spans="1:15" s="14" customFormat="1" ht="18.75" customHeight="1">
      <c r="A104" s="170" t="s">
        <v>38</v>
      </c>
      <c r="B104" s="169"/>
      <c r="C104" s="169"/>
      <c r="D104" s="169"/>
      <c r="E104" s="167" t="s">
        <v>39</v>
      </c>
      <c r="F104" s="167"/>
      <c r="G104" s="167"/>
      <c r="H104" s="168" t="s">
        <v>38</v>
      </c>
      <c r="I104" s="168" t="s">
        <v>10</v>
      </c>
      <c r="J104" s="168"/>
      <c r="K104" s="169"/>
      <c r="L104" s="168" t="s">
        <v>40</v>
      </c>
      <c r="M104" s="168"/>
      <c r="N104" s="173"/>
      <c r="O104" s="29" t="s">
        <v>10</v>
      </c>
    </row>
    <row r="105" spans="1:15" s="14" customFormat="1" ht="18" customHeight="1">
      <c r="A105" s="170"/>
      <c r="B105" s="241" t="s">
        <v>46</v>
      </c>
      <c r="C105" s="241"/>
      <c r="D105" s="241"/>
      <c r="E105" s="167"/>
      <c r="F105" s="167"/>
      <c r="G105" s="168"/>
      <c r="H105" s="168"/>
      <c r="I105" s="241" t="s">
        <v>41</v>
      </c>
      <c r="J105" s="241"/>
      <c r="K105" s="241"/>
      <c r="L105" s="167"/>
      <c r="M105" s="167"/>
      <c r="N105" s="173"/>
      <c r="O105" s="29" t="s">
        <v>10</v>
      </c>
    </row>
    <row r="106" spans="1:15" s="14" customFormat="1" ht="20.25" customHeight="1">
      <c r="A106" s="170" t="s">
        <v>42</v>
      </c>
      <c r="B106" s="242" t="s">
        <v>43</v>
      </c>
      <c r="C106" s="242"/>
      <c r="D106" s="242"/>
      <c r="E106" s="167"/>
      <c r="F106" s="167"/>
      <c r="G106" s="168"/>
      <c r="H106" s="168" t="s">
        <v>42</v>
      </c>
      <c r="I106" s="242" t="s">
        <v>44</v>
      </c>
      <c r="J106" s="242"/>
      <c r="K106" s="242"/>
      <c r="L106" s="171"/>
      <c r="M106" s="171"/>
      <c r="N106" s="174"/>
      <c r="O106" s="29">
        <f>SUM(C106:N106)</f>
        <v>0</v>
      </c>
    </row>
    <row r="107" spans="1:15" s="14" customFormat="1" ht="27" customHeight="1">
      <c r="A107" s="243" t="s">
        <v>0</v>
      </c>
      <c r="B107" s="78" t="s">
        <v>1</v>
      </c>
      <c r="C107" s="245" t="s">
        <v>3</v>
      </c>
      <c r="D107" s="245"/>
      <c r="E107" s="245"/>
      <c r="F107" s="245" t="s">
        <v>4</v>
      </c>
      <c r="G107" s="245"/>
      <c r="H107" s="245"/>
      <c r="I107" s="245" t="s">
        <v>5</v>
      </c>
      <c r="J107" s="245"/>
      <c r="K107" s="245"/>
      <c r="L107" s="245" t="s">
        <v>6</v>
      </c>
      <c r="M107" s="245"/>
      <c r="N107" s="245"/>
      <c r="O107" s="29">
        <f aca="true" t="shared" si="16" ref="O107:O119">SUM(C107:N107)</f>
        <v>0</v>
      </c>
    </row>
    <row r="108" spans="1:16" s="14" customFormat="1" ht="21.75" customHeight="1">
      <c r="A108" s="244"/>
      <c r="B108" s="78" t="s">
        <v>2</v>
      </c>
      <c r="C108" s="103" t="s">
        <v>180</v>
      </c>
      <c r="D108" s="103" t="s">
        <v>181</v>
      </c>
      <c r="E108" s="103" t="s">
        <v>182</v>
      </c>
      <c r="F108" s="103" t="s">
        <v>183</v>
      </c>
      <c r="G108" s="103" t="s">
        <v>184</v>
      </c>
      <c r="H108" s="104" t="s">
        <v>185</v>
      </c>
      <c r="I108" s="103" t="s">
        <v>186</v>
      </c>
      <c r="J108" s="103" t="s">
        <v>187</v>
      </c>
      <c r="K108" s="103" t="s">
        <v>188</v>
      </c>
      <c r="L108" s="103" t="s">
        <v>189</v>
      </c>
      <c r="M108" s="103" t="s">
        <v>190</v>
      </c>
      <c r="N108" s="103" t="s">
        <v>191</v>
      </c>
      <c r="O108" s="29">
        <f t="shared" si="16"/>
        <v>0</v>
      </c>
      <c r="P108" s="14" t="s">
        <v>10</v>
      </c>
    </row>
    <row r="109" spans="1:16" s="14" customFormat="1" ht="21.75" customHeight="1">
      <c r="A109" s="222" t="s">
        <v>144</v>
      </c>
      <c r="B109" s="146">
        <v>50000</v>
      </c>
      <c r="C109" s="146"/>
      <c r="D109" s="146"/>
      <c r="E109" s="146"/>
      <c r="F109" s="146">
        <v>25000</v>
      </c>
      <c r="G109" s="223"/>
      <c r="H109" s="146"/>
      <c r="I109" s="223"/>
      <c r="J109" s="146">
        <v>25000</v>
      </c>
      <c r="K109" s="146"/>
      <c r="L109" s="146"/>
      <c r="M109" s="146"/>
      <c r="N109" s="146"/>
      <c r="O109" s="29"/>
      <c r="P109" s="77">
        <f>SUM(C109:O109)</f>
        <v>50000</v>
      </c>
    </row>
    <row r="110" spans="1:16" s="14" customFormat="1" ht="38.25" customHeight="1">
      <c r="A110" s="79" t="s">
        <v>145</v>
      </c>
      <c r="B110" s="80">
        <v>100000</v>
      </c>
      <c r="C110" s="80"/>
      <c r="D110" s="80"/>
      <c r="E110" s="80"/>
      <c r="F110" s="80"/>
      <c r="G110" s="80"/>
      <c r="H110" s="152"/>
      <c r="I110" s="80">
        <v>100000</v>
      </c>
      <c r="J110" s="80"/>
      <c r="K110" s="80"/>
      <c r="L110" s="80"/>
      <c r="M110" s="80"/>
      <c r="N110" s="80"/>
      <c r="O110" s="29" t="s">
        <v>10</v>
      </c>
      <c r="P110" s="77">
        <f>SUM(C110:O110)</f>
        <v>100000</v>
      </c>
    </row>
    <row r="111" spans="1:15" s="14" customFormat="1" ht="39.75" customHeight="1">
      <c r="A111" s="149" t="s">
        <v>146</v>
      </c>
      <c r="B111" s="145">
        <v>850000</v>
      </c>
      <c r="C111" s="198">
        <v>70000</v>
      </c>
      <c r="D111" s="198">
        <v>70000</v>
      </c>
      <c r="E111" s="198">
        <v>70000</v>
      </c>
      <c r="F111" s="198">
        <v>70000</v>
      </c>
      <c r="G111" s="198">
        <v>70000</v>
      </c>
      <c r="H111" s="198">
        <v>70000</v>
      </c>
      <c r="I111" s="198">
        <v>70000</v>
      </c>
      <c r="J111" s="198">
        <v>70000</v>
      </c>
      <c r="K111" s="198">
        <v>70000</v>
      </c>
      <c r="L111" s="198">
        <v>70000</v>
      </c>
      <c r="M111" s="198">
        <v>70000</v>
      </c>
      <c r="N111" s="198">
        <v>80000</v>
      </c>
      <c r="O111" s="29">
        <f t="shared" si="16"/>
        <v>850000</v>
      </c>
    </row>
    <row r="112" spans="1:15" s="14" customFormat="1" ht="21" customHeight="1">
      <c r="A112" s="82" t="s">
        <v>147</v>
      </c>
      <c r="B112" s="80">
        <v>550000</v>
      </c>
      <c r="C112" s="80"/>
      <c r="D112" s="80"/>
      <c r="E112" s="80"/>
      <c r="F112" s="80">
        <v>82500</v>
      </c>
      <c r="G112" s="80"/>
      <c r="H112" s="80"/>
      <c r="I112" s="80"/>
      <c r="J112" s="80"/>
      <c r="K112" s="80">
        <v>67500</v>
      </c>
      <c r="L112" s="80"/>
      <c r="M112" s="80">
        <v>100000</v>
      </c>
      <c r="N112" s="80"/>
      <c r="O112" s="29">
        <f t="shared" si="16"/>
        <v>250000</v>
      </c>
    </row>
    <row r="113" spans="1:15" s="14" customFormat="1" ht="21.75" customHeight="1">
      <c r="A113" s="82" t="s">
        <v>150</v>
      </c>
      <c r="B113" s="80">
        <v>550000</v>
      </c>
      <c r="C113" s="80"/>
      <c r="D113" s="80"/>
      <c r="E113" s="80"/>
      <c r="F113" s="80"/>
      <c r="G113" s="80">
        <v>82500</v>
      </c>
      <c r="H113" s="80"/>
      <c r="I113" s="80"/>
      <c r="J113" s="80"/>
      <c r="K113" s="80"/>
      <c r="L113" s="80">
        <v>67500</v>
      </c>
      <c r="M113" s="80"/>
      <c r="N113" s="80">
        <v>400000</v>
      </c>
      <c r="O113" s="29">
        <f t="shared" si="16"/>
        <v>550000</v>
      </c>
    </row>
    <row r="114" spans="1:15" s="14" customFormat="1" ht="58.5" customHeight="1">
      <c r="A114" s="82" t="s">
        <v>151</v>
      </c>
      <c r="B114" s="80">
        <v>400000</v>
      </c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>
        <v>400000</v>
      </c>
      <c r="O114" s="29">
        <f t="shared" si="16"/>
        <v>400000</v>
      </c>
    </row>
    <row r="115" spans="1:15" s="14" customFormat="1" ht="38.25" customHeight="1">
      <c r="A115" s="82" t="s">
        <v>152</v>
      </c>
      <c r="B115" s="80"/>
      <c r="C115" s="80"/>
      <c r="D115" s="80"/>
      <c r="E115" s="80"/>
      <c r="F115" s="80"/>
      <c r="G115" s="80">
        <v>82500</v>
      </c>
      <c r="H115" s="80"/>
      <c r="I115" s="80"/>
      <c r="J115" s="80"/>
      <c r="K115" s="80"/>
      <c r="L115" s="80">
        <v>67500</v>
      </c>
      <c r="M115" s="80"/>
      <c r="N115" s="80"/>
      <c r="O115" s="29">
        <f t="shared" si="16"/>
        <v>150000</v>
      </c>
    </row>
    <row r="116" spans="1:15" s="14" customFormat="1" ht="21.75" customHeight="1">
      <c r="A116" s="82" t="s">
        <v>19</v>
      </c>
      <c r="B116" s="80">
        <v>160000</v>
      </c>
      <c r="C116" s="80"/>
      <c r="D116" s="80"/>
      <c r="E116" s="80"/>
      <c r="F116" s="80"/>
      <c r="G116" s="80"/>
      <c r="H116" s="80">
        <v>20000</v>
      </c>
      <c r="I116" s="80">
        <v>50000</v>
      </c>
      <c r="J116" s="80">
        <v>90000</v>
      </c>
      <c r="K116" s="80"/>
      <c r="L116" s="80"/>
      <c r="M116" s="80"/>
      <c r="N116" s="80"/>
      <c r="O116" s="29">
        <f t="shared" si="16"/>
        <v>160000</v>
      </c>
    </row>
    <row r="117" spans="1:15" s="14" customFormat="1" ht="39.75" customHeight="1">
      <c r="A117" s="82" t="s">
        <v>153</v>
      </c>
      <c r="B117" s="80">
        <v>20000</v>
      </c>
      <c r="C117" s="80"/>
      <c r="D117" s="80"/>
      <c r="E117" s="80"/>
      <c r="F117" s="80"/>
      <c r="G117" s="80"/>
      <c r="H117" s="80">
        <v>20000</v>
      </c>
      <c r="I117" s="80"/>
      <c r="J117" s="80"/>
      <c r="K117" s="80"/>
      <c r="L117" s="80"/>
      <c r="M117" s="80"/>
      <c r="N117" s="80"/>
      <c r="O117" s="29">
        <f t="shared" si="16"/>
        <v>20000</v>
      </c>
    </row>
    <row r="118" spans="1:15" s="14" customFormat="1" ht="39.75" customHeight="1">
      <c r="A118" s="82" t="s">
        <v>154</v>
      </c>
      <c r="B118" s="80">
        <v>20000</v>
      </c>
      <c r="C118" s="80"/>
      <c r="D118" s="80"/>
      <c r="E118" s="80"/>
      <c r="F118" s="80"/>
      <c r="G118" s="80"/>
      <c r="H118" s="80"/>
      <c r="I118" s="80">
        <v>20000</v>
      </c>
      <c r="J118" s="80"/>
      <c r="K118" s="80"/>
      <c r="L118" s="80"/>
      <c r="M118" s="80"/>
      <c r="N118" s="80"/>
      <c r="O118" s="29">
        <f t="shared" si="16"/>
        <v>20000</v>
      </c>
    </row>
    <row r="119" spans="1:15" s="14" customFormat="1" ht="60.75" customHeight="1">
      <c r="A119" s="82" t="s">
        <v>155</v>
      </c>
      <c r="B119" s="80">
        <v>30000</v>
      </c>
      <c r="C119" s="80"/>
      <c r="D119" s="80"/>
      <c r="E119" s="80"/>
      <c r="F119" s="80"/>
      <c r="G119" s="80"/>
      <c r="H119" s="80"/>
      <c r="I119" s="80">
        <v>30000</v>
      </c>
      <c r="J119" s="80"/>
      <c r="K119" s="80"/>
      <c r="L119" s="80"/>
      <c r="M119" s="80"/>
      <c r="N119" s="80"/>
      <c r="O119" s="29">
        <f t="shared" si="16"/>
        <v>30000</v>
      </c>
    </row>
    <row r="120" spans="1:15" s="14" customFormat="1" ht="36.75" customHeight="1">
      <c r="A120" s="183"/>
      <c r="B120" s="174"/>
      <c r="C120" s="174"/>
      <c r="D120" s="174"/>
      <c r="E120" s="174"/>
      <c r="F120" s="174"/>
      <c r="G120" s="174"/>
      <c r="H120" s="174"/>
      <c r="I120" s="174"/>
      <c r="J120" s="174"/>
      <c r="K120" s="174"/>
      <c r="L120" s="174"/>
      <c r="M120" s="174"/>
      <c r="N120" s="174"/>
      <c r="O120" s="29"/>
    </row>
    <row r="121" spans="1:15" s="14" customFormat="1" ht="18.75" customHeight="1">
      <c r="A121" s="170" t="s">
        <v>38</v>
      </c>
      <c r="B121" s="169"/>
      <c r="C121" s="169"/>
      <c r="D121" s="169"/>
      <c r="E121" s="167" t="s">
        <v>39</v>
      </c>
      <c r="F121" s="167"/>
      <c r="G121" s="167"/>
      <c r="H121" s="168" t="s">
        <v>38</v>
      </c>
      <c r="I121" s="168" t="s">
        <v>10</v>
      </c>
      <c r="J121" s="168"/>
      <c r="K121" s="169"/>
      <c r="L121" s="168" t="s">
        <v>40</v>
      </c>
      <c r="M121" s="168"/>
      <c r="N121" s="173"/>
      <c r="O121" s="29" t="e">
        <f>SUM(#REF!)</f>
        <v>#REF!</v>
      </c>
    </row>
    <row r="122" spans="1:15" s="14" customFormat="1" ht="22.5" customHeight="1">
      <c r="A122" s="170"/>
      <c r="B122" s="241" t="s">
        <v>46</v>
      </c>
      <c r="C122" s="241"/>
      <c r="D122" s="241"/>
      <c r="E122" s="167"/>
      <c r="F122" s="167"/>
      <c r="G122" s="168"/>
      <c r="H122" s="168"/>
      <c r="I122" s="241" t="s">
        <v>41</v>
      </c>
      <c r="J122" s="241"/>
      <c r="K122" s="241"/>
      <c r="L122" s="167"/>
      <c r="M122" s="167"/>
      <c r="N122" s="173"/>
      <c r="O122" s="29"/>
    </row>
    <row r="123" spans="1:15" s="14" customFormat="1" ht="21" customHeight="1">
      <c r="A123" s="170" t="s">
        <v>42</v>
      </c>
      <c r="B123" s="242" t="s">
        <v>43</v>
      </c>
      <c r="C123" s="242"/>
      <c r="D123" s="242"/>
      <c r="E123" s="167"/>
      <c r="F123" s="167"/>
      <c r="G123" s="168"/>
      <c r="H123" s="168" t="s">
        <v>42</v>
      </c>
      <c r="I123" s="242" t="s">
        <v>44</v>
      </c>
      <c r="J123" s="242"/>
      <c r="K123" s="242"/>
      <c r="L123" s="171"/>
      <c r="M123" s="171"/>
      <c r="N123" s="174"/>
      <c r="O123" s="29"/>
    </row>
    <row r="124" spans="1:15" s="14" customFormat="1" ht="18.75" customHeight="1">
      <c r="A124" s="243" t="s">
        <v>0</v>
      </c>
      <c r="B124" s="78" t="s">
        <v>1</v>
      </c>
      <c r="C124" s="245" t="s">
        <v>3</v>
      </c>
      <c r="D124" s="245"/>
      <c r="E124" s="245"/>
      <c r="F124" s="245" t="s">
        <v>4</v>
      </c>
      <c r="G124" s="245"/>
      <c r="H124" s="245"/>
      <c r="I124" s="245" t="s">
        <v>5</v>
      </c>
      <c r="J124" s="245"/>
      <c r="K124" s="245"/>
      <c r="L124" s="245" t="s">
        <v>6</v>
      </c>
      <c r="M124" s="245"/>
      <c r="N124" s="245"/>
      <c r="O124" s="29">
        <f>SUM(E112:N112)</f>
        <v>250000</v>
      </c>
    </row>
    <row r="125" spans="1:15" s="14" customFormat="1" ht="21" customHeight="1">
      <c r="A125" s="244"/>
      <c r="B125" s="78" t="s">
        <v>2</v>
      </c>
      <c r="C125" s="103" t="s">
        <v>180</v>
      </c>
      <c r="D125" s="103" t="s">
        <v>181</v>
      </c>
      <c r="E125" s="103" t="s">
        <v>182</v>
      </c>
      <c r="F125" s="103" t="s">
        <v>183</v>
      </c>
      <c r="G125" s="103" t="s">
        <v>184</v>
      </c>
      <c r="H125" s="104" t="s">
        <v>185</v>
      </c>
      <c r="I125" s="103" t="s">
        <v>186</v>
      </c>
      <c r="J125" s="103" t="s">
        <v>187</v>
      </c>
      <c r="K125" s="103" t="s">
        <v>188</v>
      </c>
      <c r="L125" s="103" t="s">
        <v>189</v>
      </c>
      <c r="M125" s="103" t="s">
        <v>190</v>
      </c>
      <c r="N125" s="103" t="s">
        <v>191</v>
      </c>
      <c r="O125" s="29">
        <f>SUM(E113:N113)</f>
        <v>550000</v>
      </c>
    </row>
    <row r="126" spans="1:16" s="14" customFormat="1" ht="18" customHeight="1">
      <c r="A126" s="82" t="s">
        <v>156</v>
      </c>
      <c r="B126" s="80">
        <v>40000</v>
      </c>
      <c r="C126" s="80"/>
      <c r="D126" s="80"/>
      <c r="E126" s="80"/>
      <c r="F126" s="80"/>
      <c r="G126" s="80"/>
      <c r="H126" s="80"/>
      <c r="I126" s="80"/>
      <c r="J126" s="80">
        <v>40000</v>
      </c>
      <c r="K126" s="80"/>
      <c r="L126" s="80"/>
      <c r="M126" s="80"/>
      <c r="N126" s="80"/>
      <c r="O126" s="29">
        <f>SUM(C126:N126)</f>
        <v>40000</v>
      </c>
      <c r="P126" s="77">
        <f>SUM(O126:O126)</f>
        <v>40000</v>
      </c>
    </row>
    <row r="127" spans="1:16" s="14" customFormat="1" ht="54.75" customHeight="1">
      <c r="A127" s="82" t="s">
        <v>157</v>
      </c>
      <c r="B127" s="80">
        <v>50000</v>
      </c>
      <c r="C127" s="80"/>
      <c r="D127" s="80"/>
      <c r="E127" s="80"/>
      <c r="F127" s="80"/>
      <c r="G127" s="80"/>
      <c r="H127" s="80"/>
      <c r="I127" s="80"/>
      <c r="J127" s="80">
        <v>50000</v>
      </c>
      <c r="K127" s="80"/>
      <c r="L127" s="80"/>
      <c r="M127" s="80"/>
      <c r="N127" s="80"/>
      <c r="O127" s="29" t="s">
        <v>10</v>
      </c>
      <c r="P127" s="77">
        <f>SUM(O127:O127)</f>
        <v>0</v>
      </c>
    </row>
    <row r="128" spans="1:15" s="14" customFormat="1" ht="18.75" customHeight="1">
      <c r="A128" s="82" t="s">
        <v>158</v>
      </c>
      <c r="B128" s="80">
        <v>115000</v>
      </c>
      <c r="C128" s="80"/>
      <c r="D128" s="80"/>
      <c r="E128" s="80"/>
      <c r="F128" s="80"/>
      <c r="G128" s="80"/>
      <c r="H128" s="80"/>
      <c r="I128" s="80"/>
      <c r="J128" s="80">
        <v>35000</v>
      </c>
      <c r="K128" s="80">
        <v>30000</v>
      </c>
      <c r="L128" s="80">
        <v>50000</v>
      </c>
      <c r="M128" s="80"/>
      <c r="N128" s="80"/>
      <c r="O128" s="29">
        <f>J128+K128+L128</f>
        <v>115000</v>
      </c>
    </row>
    <row r="129" spans="1:15" s="14" customFormat="1" ht="39" customHeight="1">
      <c r="A129" s="82" t="s">
        <v>159</v>
      </c>
      <c r="B129" s="80">
        <v>35000</v>
      </c>
      <c r="C129" s="80"/>
      <c r="D129" s="80"/>
      <c r="E129" s="80"/>
      <c r="F129" s="80"/>
      <c r="G129" s="80"/>
      <c r="H129" s="80"/>
      <c r="I129" s="80"/>
      <c r="J129" s="80">
        <v>35000</v>
      </c>
      <c r="K129" s="80"/>
      <c r="L129" s="80"/>
      <c r="M129" s="80"/>
      <c r="N129" s="80"/>
      <c r="O129" s="29">
        <f>J129+K129+L129</f>
        <v>35000</v>
      </c>
    </row>
    <row r="130" spans="1:15" s="14" customFormat="1" ht="36.75" customHeight="1">
      <c r="A130" s="82" t="s">
        <v>160</v>
      </c>
      <c r="B130" s="80">
        <v>30000</v>
      </c>
      <c r="C130" s="80"/>
      <c r="D130" s="80"/>
      <c r="E130" s="80"/>
      <c r="F130" s="80"/>
      <c r="G130" s="80"/>
      <c r="H130" s="80"/>
      <c r="I130" s="80"/>
      <c r="J130" s="80"/>
      <c r="K130" s="80">
        <v>30000</v>
      </c>
      <c r="L130" s="80"/>
      <c r="M130" s="80"/>
      <c r="N130" s="80"/>
      <c r="O130" s="29">
        <f>J130+K130+L130</f>
        <v>30000</v>
      </c>
    </row>
    <row r="131" spans="1:15" s="14" customFormat="1" ht="77.25" customHeight="1">
      <c r="A131" s="82" t="s">
        <v>161</v>
      </c>
      <c r="B131" s="80">
        <v>50000</v>
      </c>
      <c r="C131" s="80"/>
      <c r="D131" s="80"/>
      <c r="E131" s="80"/>
      <c r="F131" s="80"/>
      <c r="G131" s="80"/>
      <c r="H131" s="80"/>
      <c r="I131" s="80"/>
      <c r="J131" s="80"/>
      <c r="K131" s="80"/>
      <c r="L131" s="80">
        <v>50000</v>
      </c>
      <c r="M131" s="80"/>
      <c r="N131" s="80"/>
      <c r="O131" s="29">
        <f>J131+K131+L131</f>
        <v>50000</v>
      </c>
    </row>
    <row r="132" spans="1:15" s="14" customFormat="1" ht="21" customHeight="1">
      <c r="A132" s="82" t="s">
        <v>162</v>
      </c>
      <c r="B132" s="80">
        <v>290000</v>
      </c>
      <c r="C132" s="80"/>
      <c r="D132" s="80"/>
      <c r="E132" s="80"/>
      <c r="F132" s="80"/>
      <c r="G132" s="80"/>
      <c r="H132" s="80"/>
      <c r="I132" s="80">
        <f>I133+I134+I135</f>
        <v>90000</v>
      </c>
      <c r="J132" s="80"/>
      <c r="K132" s="80"/>
      <c r="L132" s="80"/>
      <c r="M132" s="80"/>
      <c r="N132" s="80">
        <f>N133+N134+N135</f>
        <v>200000</v>
      </c>
      <c r="O132" s="29">
        <f aca="true" t="shared" si="17" ref="O132:O138">C132+D132+E132+F132+G132+H132+I132+J132+K132+L132+M132+N132</f>
        <v>290000</v>
      </c>
    </row>
    <row r="133" spans="1:15" s="14" customFormat="1" ht="58.5" customHeight="1">
      <c r="A133" s="82" t="s">
        <v>163</v>
      </c>
      <c r="B133" s="80">
        <v>70000</v>
      </c>
      <c r="C133" s="80"/>
      <c r="D133" s="80"/>
      <c r="E133" s="80"/>
      <c r="F133" s="80"/>
      <c r="G133" s="80"/>
      <c r="H133" s="80"/>
      <c r="I133" s="80">
        <v>70000</v>
      </c>
      <c r="J133" s="80"/>
      <c r="K133" s="80"/>
      <c r="L133" s="80"/>
      <c r="M133" s="80"/>
      <c r="N133" s="80"/>
      <c r="O133" s="29">
        <f t="shared" si="17"/>
        <v>70000</v>
      </c>
    </row>
    <row r="134" spans="1:15" s="14" customFormat="1" ht="19.5" customHeight="1">
      <c r="A134" s="82" t="s">
        <v>164</v>
      </c>
      <c r="B134" s="80">
        <v>20000</v>
      </c>
      <c r="C134" s="80"/>
      <c r="D134" s="80"/>
      <c r="E134" s="80"/>
      <c r="F134" s="80"/>
      <c r="G134" s="80"/>
      <c r="H134" s="80"/>
      <c r="I134" s="80">
        <v>20000</v>
      </c>
      <c r="J134" s="80"/>
      <c r="K134" s="80"/>
      <c r="L134" s="80"/>
      <c r="M134" s="80"/>
      <c r="N134" s="80"/>
      <c r="O134" s="29">
        <f t="shared" si="17"/>
        <v>20000</v>
      </c>
    </row>
    <row r="135" spans="1:15" s="14" customFormat="1" ht="37.5" customHeight="1">
      <c r="A135" s="82" t="s">
        <v>165</v>
      </c>
      <c r="B135" s="80">
        <v>200000</v>
      </c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>
        <v>200000</v>
      </c>
      <c r="O135" s="29">
        <f t="shared" si="17"/>
        <v>200000</v>
      </c>
    </row>
    <row r="136" spans="1:15" s="14" customFormat="1" ht="20.25" customHeight="1">
      <c r="A136" s="82" t="s">
        <v>167</v>
      </c>
      <c r="B136" s="80">
        <v>996000</v>
      </c>
      <c r="C136" s="80">
        <f>C137+C138</f>
        <v>82165</v>
      </c>
      <c r="D136" s="80">
        <f aca="true" t="shared" si="18" ref="D136:N136">D137+D138</f>
        <v>82165</v>
      </c>
      <c r="E136" s="80">
        <f t="shared" si="18"/>
        <v>82165</v>
      </c>
      <c r="F136" s="80">
        <f t="shared" si="18"/>
        <v>82165</v>
      </c>
      <c r="G136" s="80">
        <f t="shared" si="18"/>
        <v>92165</v>
      </c>
      <c r="H136" s="80">
        <f t="shared" si="18"/>
        <v>82165</v>
      </c>
      <c r="I136" s="80">
        <f t="shared" si="18"/>
        <v>82165</v>
      </c>
      <c r="J136" s="80">
        <f t="shared" si="18"/>
        <v>82165</v>
      </c>
      <c r="K136" s="80">
        <f t="shared" si="18"/>
        <v>82165</v>
      </c>
      <c r="L136" s="80">
        <f t="shared" si="18"/>
        <v>82165</v>
      </c>
      <c r="M136" s="80">
        <f t="shared" si="18"/>
        <v>82165</v>
      </c>
      <c r="N136" s="80">
        <f t="shared" si="18"/>
        <v>82185</v>
      </c>
      <c r="O136" s="29">
        <f t="shared" si="17"/>
        <v>996000</v>
      </c>
    </row>
    <row r="137" spans="1:16" s="14" customFormat="1" ht="19.5" customHeight="1">
      <c r="A137" s="82" t="s">
        <v>166</v>
      </c>
      <c r="B137" s="80">
        <v>986000</v>
      </c>
      <c r="C137" s="80">
        <v>82165</v>
      </c>
      <c r="D137" s="80">
        <v>82165</v>
      </c>
      <c r="E137" s="80">
        <v>82165</v>
      </c>
      <c r="F137" s="80">
        <v>82165</v>
      </c>
      <c r="G137" s="80">
        <v>82165</v>
      </c>
      <c r="H137" s="80">
        <v>82165</v>
      </c>
      <c r="I137" s="80">
        <v>82165</v>
      </c>
      <c r="J137" s="80">
        <v>82165</v>
      </c>
      <c r="K137" s="80">
        <v>82165</v>
      </c>
      <c r="L137" s="80">
        <v>82165</v>
      </c>
      <c r="M137" s="80">
        <v>82165</v>
      </c>
      <c r="N137" s="80">
        <v>82185</v>
      </c>
      <c r="O137" s="29">
        <f t="shared" si="17"/>
        <v>986000</v>
      </c>
      <c r="P137" s="14" t="s">
        <v>10</v>
      </c>
    </row>
    <row r="138" spans="1:16" s="14" customFormat="1" ht="20.25" customHeight="1">
      <c r="A138" s="82" t="s">
        <v>168</v>
      </c>
      <c r="B138" s="80">
        <v>10000</v>
      </c>
      <c r="C138" s="80"/>
      <c r="D138" s="80"/>
      <c r="E138" s="80"/>
      <c r="F138" s="80"/>
      <c r="G138" s="80">
        <v>10000</v>
      </c>
      <c r="H138" s="80"/>
      <c r="I138" s="80"/>
      <c r="J138" s="80"/>
      <c r="K138" s="80"/>
      <c r="L138" s="80"/>
      <c r="M138" s="80"/>
      <c r="N138" s="80"/>
      <c r="O138" s="29">
        <f t="shared" si="17"/>
        <v>10000</v>
      </c>
      <c r="P138" s="77"/>
    </row>
    <row r="139" spans="1:16" s="14" customFormat="1" ht="20.25" customHeight="1">
      <c r="A139" s="183"/>
      <c r="B139" s="174"/>
      <c r="C139" s="174"/>
      <c r="D139" s="174"/>
      <c r="E139" s="174"/>
      <c r="F139" s="174"/>
      <c r="G139" s="174"/>
      <c r="H139" s="174"/>
      <c r="I139" s="174"/>
      <c r="J139" s="174"/>
      <c r="K139" s="174"/>
      <c r="L139" s="174"/>
      <c r="M139" s="174"/>
      <c r="N139" s="174"/>
      <c r="O139" s="29"/>
      <c r="P139" s="77"/>
    </row>
    <row r="140" spans="1:15" s="14" customFormat="1" ht="18.75" customHeight="1">
      <c r="A140" s="170" t="s">
        <v>38</v>
      </c>
      <c r="B140" s="169"/>
      <c r="C140" s="169"/>
      <c r="D140" s="169"/>
      <c r="E140" s="167" t="s">
        <v>39</v>
      </c>
      <c r="F140" s="167"/>
      <c r="G140" s="167"/>
      <c r="H140" s="168" t="s">
        <v>38</v>
      </c>
      <c r="I140" s="168" t="s">
        <v>10</v>
      </c>
      <c r="J140" s="168"/>
      <c r="K140" s="169"/>
      <c r="L140" s="168" t="s">
        <v>40</v>
      </c>
      <c r="M140" s="168"/>
      <c r="N140" s="173"/>
      <c r="O140" s="29"/>
    </row>
    <row r="141" spans="1:15" s="14" customFormat="1" ht="22.5" customHeight="1">
      <c r="A141" s="170"/>
      <c r="B141" s="241" t="s">
        <v>46</v>
      </c>
      <c r="C141" s="241"/>
      <c r="D141" s="241"/>
      <c r="E141" s="167"/>
      <c r="F141" s="167"/>
      <c r="G141" s="168"/>
      <c r="H141" s="168"/>
      <c r="I141" s="241" t="s">
        <v>41</v>
      </c>
      <c r="J141" s="241"/>
      <c r="K141" s="241"/>
      <c r="L141" s="167"/>
      <c r="M141" s="167"/>
      <c r="N141" s="173"/>
      <c r="O141" s="29"/>
    </row>
    <row r="142" spans="1:15" s="14" customFormat="1" ht="21" customHeight="1">
      <c r="A142" s="170" t="s">
        <v>42</v>
      </c>
      <c r="B142" s="242" t="s">
        <v>43</v>
      </c>
      <c r="C142" s="242"/>
      <c r="D142" s="242"/>
      <c r="E142" s="167"/>
      <c r="F142" s="167"/>
      <c r="G142" s="168"/>
      <c r="H142" s="168" t="s">
        <v>42</v>
      </c>
      <c r="I142" s="242" t="s">
        <v>44</v>
      </c>
      <c r="J142" s="242"/>
      <c r="K142" s="242"/>
      <c r="L142" s="171"/>
      <c r="M142" s="171"/>
      <c r="N142" s="174"/>
      <c r="O142" s="29"/>
    </row>
    <row r="143" spans="1:15" s="14" customFormat="1" ht="18" customHeight="1">
      <c r="A143" s="82" t="s">
        <v>18</v>
      </c>
      <c r="B143" s="80">
        <v>350000</v>
      </c>
      <c r="C143" s="80"/>
      <c r="D143" s="80"/>
      <c r="E143" s="80"/>
      <c r="F143" s="80"/>
      <c r="G143" s="80">
        <v>60000</v>
      </c>
      <c r="H143" s="80">
        <v>110000</v>
      </c>
      <c r="I143" s="80">
        <v>180000</v>
      </c>
      <c r="J143" s="80"/>
      <c r="K143" s="80"/>
      <c r="L143" s="80"/>
      <c r="M143" s="80"/>
      <c r="N143" s="80"/>
      <c r="O143" s="29">
        <f>SUM(E143:N143)</f>
        <v>350000</v>
      </c>
    </row>
    <row r="144" spans="1:15" s="14" customFormat="1" ht="21.75" customHeight="1">
      <c r="A144" s="82" t="s">
        <v>51</v>
      </c>
      <c r="B144" s="80">
        <v>350000</v>
      </c>
      <c r="C144" s="80"/>
      <c r="D144" s="80"/>
      <c r="E144" s="80"/>
      <c r="F144" s="80"/>
      <c r="G144" s="80">
        <v>60000</v>
      </c>
      <c r="H144" s="80">
        <v>110000</v>
      </c>
      <c r="I144" s="80">
        <v>180000</v>
      </c>
      <c r="J144" s="80"/>
      <c r="K144" s="80"/>
      <c r="L144" s="80"/>
      <c r="M144" s="80"/>
      <c r="N144" s="80"/>
      <c r="O144" s="29">
        <f>SUM(E144:N144)</f>
        <v>350000</v>
      </c>
    </row>
    <row r="145" spans="1:15" s="14" customFormat="1" ht="40.5" customHeight="1">
      <c r="A145" s="82" t="s">
        <v>54</v>
      </c>
      <c r="B145" s="80">
        <v>350000</v>
      </c>
      <c r="C145" s="80"/>
      <c r="D145" s="80"/>
      <c r="E145" s="80"/>
      <c r="F145" s="80"/>
      <c r="G145" s="80">
        <f>G146+G147+G148+G155+G156+G157+G158+G159+G160+G161+G162</f>
        <v>60000</v>
      </c>
      <c r="H145" s="80">
        <f>H146+H147+H148+H155+H156+H157+H158+H159+H160+H161+H162</f>
        <v>110000</v>
      </c>
      <c r="I145" s="80">
        <f>I146+I147+I148+I155+I156+I157+I158+I159+I160+I161+I162</f>
        <v>180000</v>
      </c>
      <c r="J145" s="80"/>
      <c r="K145" s="80"/>
      <c r="L145" s="80"/>
      <c r="M145" s="80"/>
      <c r="N145" s="80"/>
      <c r="O145" s="29">
        <f>SUM(E145:N145)</f>
        <v>350000</v>
      </c>
    </row>
    <row r="146" spans="1:15" s="14" customFormat="1" ht="36.75" customHeight="1">
      <c r="A146" s="82" t="s">
        <v>56</v>
      </c>
      <c r="B146" s="80">
        <v>50000</v>
      </c>
      <c r="C146" s="80"/>
      <c r="D146" s="80"/>
      <c r="E146" s="80"/>
      <c r="F146" s="80"/>
      <c r="G146" s="80"/>
      <c r="H146" s="80">
        <v>50000</v>
      </c>
      <c r="I146" s="80"/>
      <c r="J146" s="80"/>
      <c r="K146" s="80"/>
      <c r="L146" s="80"/>
      <c r="M146" s="80"/>
      <c r="N146" s="80"/>
      <c r="O146" s="29">
        <f>SUM(E146:N146)</f>
        <v>50000</v>
      </c>
    </row>
    <row r="147" spans="1:16" s="14" customFormat="1" ht="42" customHeight="1">
      <c r="A147" s="82" t="s">
        <v>72</v>
      </c>
      <c r="B147" s="80">
        <v>30000</v>
      </c>
      <c r="C147" s="80"/>
      <c r="D147" s="80"/>
      <c r="E147" s="80"/>
      <c r="F147" s="80"/>
      <c r="G147" s="80"/>
      <c r="H147" s="80"/>
      <c r="I147" s="80">
        <v>30000</v>
      </c>
      <c r="J147" s="80"/>
      <c r="K147" s="80"/>
      <c r="L147" s="80"/>
      <c r="M147" s="80"/>
      <c r="N147" s="80"/>
      <c r="O147" s="29">
        <f>SUM(E147:N147)</f>
        <v>30000</v>
      </c>
      <c r="P147" s="77"/>
    </row>
    <row r="148" spans="1:15" s="14" customFormat="1" ht="56.25" customHeight="1">
      <c r="A148" s="82" t="s">
        <v>57</v>
      </c>
      <c r="B148" s="80">
        <v>50000</v>
      </c>
      <c r="C148" s="80"/>
      <c r="D148" s="80"/>
      <c r="E148" s="80"/>
      <c r="F148" s="80"/>
      <c r="G148" s="80"/>
      <c r="H148" s="80"/>
      <c r="I148" s="80">
        <v>50000</v>
      </c>
      <c r="J148" s="80"/>
      <c r="K148" s="80"/>
      <c r="L148" s="80"/>
      <c r="M148" s="80"/>
      <c r="N148" s="80"/>
      <c r="O148" s="29">
        <f>SUM(C148:N148)</f>
        <v>50000</v>
      </c>
    </row>
    <row r="149" spans="1:15" s="14" customFormat="1" ht="34.5" customHeight="1">
      <c r="A149" s="183"/>
      <c r="B149" s="174"/>
      <c r="C149" s="174"/>
      <c r="D149" s="174"/>
      <c r="E149" s="174"/>
      <c r="F149" s="174"/>
      <c r="G149" s="174"/>
      <c r="H149" s="174"/>
      <c r="I149" s="174"/>
      <c r="J149" s="174"/>
      <c r="K149" s="174"/>
      <c r="L149" s="174"/>
      <c r="M149" s="174"/>
      <c r="N149" s="174"/>
      <c r="O149" s="29"/>
    </row>
    <row r="150" spans="1:15" s="14" customFormat="1" ht="30.75" customHeight="1">
      <c r="A150" s="170" t="s">
        <v>38</v>
      </c>
      <c r="B150" s="169"/>
      <c r="C150" s="169"/>
      <c r="D150" s="169"/>
      <c r="E150" s="167" t="s">
        <v>39</v>
      </c>
      <c r="F150" s="167"/>
      <c r="G150" s="167"/>
      <c r="H150" s="168" t="s">
        <v>38</v>
      </c>
      <c r="I150" s="168" t="s">
        <v>10</v>
      </c>
      <c r="J150" s="168"/>
      <c r="K150" s="169"/>
      <c r="L150" s="168" t="s">
        <v>40</v>
      </c>
      <c r="M150" s="168"/>
      <c r="N150" s="173"/>
      <c r="O150" s="29"/>
    </row>
    <row r="151" spans="1:15" s="14" customFormat="1" ht="21.75" customHeight="1">
      <c r="A151" s="170"/>
      <c r="B151" s="241" t="s">
        <v>46</v>
      </c>
      <c r="C151" s="241"/>
      <c r="D151" s="241"/>
      <c r="E151" s="167"/>
      <c r="F151" s="167"/>
      <c r="G151" s="168"/>
      <c r="H151" s="168"/>
      <c r="I151" s="241" t="s">
        <v>41</v>
      </c>
      <c r="J151" s="241"/>
      <c r="K151" s="241"/>
      <c r="L151" s="167"/>
      <c r="M151" s="167"/>
      <c r="N151" s="173"/>
      <c r="O151" s="29"/>
    </row>
    <row r="152" spans="1:15" s="14" customFormat="1" ht="21.75" customHeight="1">
      <c r="A152" s="170" t="s">
        <v>42</v>
      </c>
      <c r="B152" s="242" t="s">
        <v>43</v>
      </c>
      <c r="C152" s="242"/>
      <c r="D152" s="242"/>
      <c r="E152" s="167"/>
      <c r="F152" s="167"/>
      <c r="G152" s="168"/>
      <c r="H152" s="168" t="s">
        <v>42</v>
      </c>
      <c r="I152" s="242" t="s">
        <v>44</v>
      </c>
      <c r="J152" s="242"/>
      <c r="K152" s="242"/>
      <c r="L152" s="171"/>
      <c r="M152" s="171"/>
      <c r="N152" s="174"/>
      <c r="O152" s="29"/>
    </row>
    <row r="153" spans="1:15" s="14" customFormat="1" ht="22.5" customHeight="1">
      <c r="A153" s="243" t="s">
        <v>0</v>
      </c>
      <c r="B153" s="78" t="s">
        <v>1</v>
      </c>
      <c r="C153" s="245" t="s">
        <v>3</v>
      </c>
      <c r="D153" s="245"/>
      <c r="E153" s="245"/>
      <c r="F153" s="245" t="s">
        <v>4</v>
      </c>
      <c r="G153" s="245"/>
      <c r="H153" s="245"/>
      <c r="I153" s="245" t="s">
        <v>5</v>
      </c>
      <c r="J153" s="245"/>
      <c r="K153" s="245"/>
      <c r="L153" s="245" t="s">
        <v>6</v>
      </c>
      <c r="M153" s="245"/>
      <c r="N153" s="245"/>
      <c r="O153" s="29"/>
    </row>
    <row r="154" spans="1:16" s="14" customFormat="1" ht="19.5" customHeight="1">
      <c r="A154" s="244"/>
      <c r="B154" s="78" t="s">
        <v>2</v>
      </c>
      <c r="C154" s="103" t="s">
        <v>83</v>
      </c>
      <c r="D154" s="103" t="s">
        <v>84</v>
      </c>
      <c r="E154" s="103" t="s">
        <v>85</v>
      </c>
      <c r="F154" s="103" t="s">
        <v>86</v>
      </c>
      <c r="G154" s="103" t="s">
        <v>87</v>
      </c>
      <c r="H154" s="104" t="s">
        <v>88</v>
      </c>
      <c r="I154" s="103" t="s">
        <v>89</v>
      </c>
      <c r="J154" s="103" t="s">
        <v>90</v>
      </c>
      <c r="K154" s="103" t="s">
        <v>91</v>
      </c>
      <c r="L154" s="103" t="s">
        <v>92</v>
      </c>
      <c r="M154" s="103" t="s">
        <v>93</v>
      </c>
      <c r="N154" s="103" t="s">
        <v>94</v>
      </c>
      <c r="O154" s="29"/>
      <c r="P154" s="14" t="s">
        <v>10</v>
      </c>
    </row>
    <row r="155" spans="1:15" s="14" customFormat="1" ht="40.5" customHeight="1">
      <c r="A155" s="82" t="s">
        <v>73</v>
      </c>
      <c r="B155" s="80">
        <v>20000</v>
      </c>
      <c r="C155" s="80"/>
      <c r="D155" s="80"/>
      <c r="E155" s="80"/>
      <c r="F155" s="80"/>
      <c r="G155" s="80">
        <v>20000</v>
      </c>
      <c r="H155" s="80"/>
      <c r="I155" s="80"/>
      <c r="J155" s="80"/>
      <c r="K155" s="80"/>
      <c r="L155" s="80"/>
      <c r="M155" s="80"/>
      <c r="N155" s="80"/>
      <c r="O155" s="29">
        <f aca="true" t="shared" si="19" ref="O155:O160">SUM(C155:N155)</f>
        <v>20000</v>
      </c>
    </row>
    <row r="156" spans="1:15" s="14" customFormat="1" ht="21.75" customHeight="1">
      <c r="A156" s="82" t="s">
        <v>74</v>
      </c>
      <c r="B156" s="80">
        <v>40000</v>
      </c>
      <c r="C156" s="80"/>
      <c r="D156" s="80"/>
      <c r="E156" s="80"/>
      <c r="F156" s="80"/>
      <c r="G156" s="80">
        <v>40000</v>
      </c>
      <c r="H156" s="80"/>
      <c r="I156" s="80"/>
      <c r="J156" s="80"/>
      <c r="K156" s="80"/>
      <c r="L156" s="80"/>
      <c r="M156" s="80"/>
      <c r="N156" s="80"/>
      <c r="O156" s="29">
        <f t="shared" si="19"/>
        <v>40000</v>
      </c>
    </row>
    <row r="157" spans="1:15" s="14" customFormat="1" ht="35.25" customHeight="1">
      <c r="A157" s="82" t="s">
        <v>75</v>
      </c>
      <c r="B157" s="80">
        <v>30000</v>
      </c>
      <c r="C157" s="80"/>
      <c r="D157" s="80"/>
      <c r="E157" s="80"/>
      <c r="F157" s="80"/>
      <c r="G157" s="80"/>
      <c r="H157" s="80">
        <v>30000</v>
      </c>
      <c r="I157" s="80"/>
      <c r="J157" s="80"/>
      <c r="K157" s="80"/>
      <c r="L157" s="80"/>
      <c r="M157" s="80"/>
      <c r="N157" s="80"/>
      <c r="O157" s="29">
        <f t="shared" si="19"/>
        <v>30000</v>
      </c>
    </row>
    <row r="158" spans="1:15" s="14" customFormat="1" ht="75" customHeight="1">
      <c r="A158" s="82" t="s">
        <v>76</v>
      </c>
      <c r="B158" s="80">
        <v>30000</v>
      </c>
      <c r="C158" s="80"/>
      <c r="D158" s="80"/>
      <c r="E158" s="80"/>
      <c r="F158" s="80"/>
      <c r="G158" s="80"/>
      <c r="H158" s="80">
        <v>30000</v>
      </c>
      <c r="I158" s="80"/>
      <c r="J158" s="80"/>
      <c r="K158" s="80"/>
      <c r="L158" s="80"/>
      <c r="M158" s="80"/>
      <c r="N158" s="80"/>
      <c r="O158" s="29">
        <f t="shared" si="19"/>
        <v>30000</v>
      </c>
    </row>
    <row r="159" spans="1:15" s="14" customFormat="1" ht="38.25" customHeight="1">
      <c r="A159" s="79" t="s">
        <v>77</v>
      </c>
      <c r="B159" s="80">
        <v>20000</v>
      </c>
      <c r="C159" s="80"/>
      <c r="D159" s="80"/>
      <c r="E159" s="80"/>
      <c r="F159" s="80"/>
      <c r="G159" s="80"/>
      <c r="H159" s="80"/>
      <c r="I159" s="80">
        <v>20000</v>
      </c>
      <c r="J159" s="80"/>
      <c r="K159" s="80"/>
      <c r="L159" s="80"/>
      <c r="M159" s="80"/>
      <c r="N159" s="80"/>
      <c r="O159" s="29">
        <f t="shared" si="19"/>
        <v>20000</v>
      </c>
    </row>
    <row r="160" spans="1:16" s="14" customFormat="1" ht="24.75" customHeight="1">
      <c r="A160" s="79" t="s">
        <v>78</v>
      </c>
      <c r="B160" s="80">
        <v>20000</v>
      </c>
      <c r="C160" s="86"/>
      <c r="D160" s="86"/>
      <c r="E160" s="151"/>
      <c r="F160" s="86"/>
      <c r="G160" s="147"/>
      <c r="H160" s="147"/>
      <c r="I160" s="147">
        <v>20000</v>
      </c>
      <c r="J160" s="147"/>
      <c r="K160" s="147"/>
      <c r="L160" s="147"/>
      <c r="M160" s="147"/>
      <c r="N160" s="147"/>
      <c r="O160" s="29">
        <f t="shared" si="19"/>
        <v>20000</v>
      </c>
      <c r="P160" s="77"/>
    </row>
    <row r="161" spans="1:15" s="14" customFormat="1" ht="35.25" customHeight="1">
      <c r="A161" s="79" t="s">
        <v>107</v>
      </c>
      <c r="B161" s="80">
        <v>50000</v>
      </c>
      <c r="C161" s="85"/>
      <c r="D161" s="85"/>
      <c r="E161" s="86"/>
      <c r="F161" s="86"/>
      <c r="G161" s="86"/>
      <c r="H161" s="86"/>
      <c r="I161" s="86">
        <v>50000</v>
      </c>
      <c r="J161" s="80"/>
      <c r="K161" s="80"/>
      <c r="L161" s="86"/>
      <c r="M161" s="86"/>
      <c r="N161" s="86"/>
      <c r="O161" s="29">
        <f aca="true" t="shared" si="20" ref="O161:O167">SUM(C161:N161)</f>
        <v>50000</v>
      </c>
    </row>
    <row r="162" spans="1:15" s="14" customFormat="1" ht="22.5" customHeight="1">
      <c r="A162" s="79" t="s">
        <v>108</v>
      </c>
      <c r="B162" s="80">
        <v>10000</v>
      </c>
      <c r="C162" s="85"/>
      <c r="D162" s="85"/>
      <c r="E162" s="86"/>
      <c r="F162" s="86"/>
      <c r="G162" s="86"/>
      <c r="H162" s="86"/>
      <c r="I162" s="86">
        <v>10000</v>
      </c>
      <c r="J162" s="80"/>
      <c r="K162" s="80"/>
      <c r="L162" s="86"/>
      <c r="M162" s="86"/>
      <c r="N162" s="86"/>
      <c r="O162" s="29">
        <f t="shared" si="20"/>
        <v>10000</v>
      </c>
    </row>
    <row r="163" spans="1:15" s="14" customFormat="1" ht="22.5" customHeight="1">
      <c r="A163" s="79" t="s">
        <v>109</v>
      </c>
      <c r="B163" s="80">
        <v>400000</v>
      </c>
      <c r="C163" s="85"/>
      <c r="D163" s="85"/>
      <c r="E163" s="86"/>
      <c r="F163" s="86"/>
      <c r="G163" s="86">
        <v>400000</v>
      </c>
      <c r="H163" s="86"/>
      <c r="I163" s="86"/>
      <c r="J163" s="80"/>
      <c r="K163" s="80"/>
      <c r="L163" s="86"/>
      <c r="M163" s="86"/>
      <c r="N163" s="86"/>
      <c r="O163" s="29"/>
    </row>
    <row r="164" spans="1:15" s="14" customFormat="1" ht="57" customHeight="1">
      <c r="A164" s="79" t="s">
        <v>110</v>
      </c>
      <c r="B164" s="80">
        <v>400000</v>
      </c>
      <c r="C164" s="85"/>
      <c r="D164" s="85"/>
      <c r="E164" s="86"/>
      <c r="F164" s="86"/>
      <c r="G164" s="86">
        <v>400000</v>
      </c>
      <c r="H164" s="86"/>
      <c r="I164" s="86"/>
      <c r="J164" s="80"/>
      <c r="K164" s="80"/>
      <c r="L164" s="86"/>
      <c r="M164" s="86"/>
      <c r="N164" s="86"/>
      <c r="O164" s="29"/>
    </row>
    <row r="165" spans="1:16" s="14" customFormat="1" ht="24.75" customHeight="1">
      <c r="A165" s="82" t="s">
        <v>25</v>
      </c>
      <c r="B165" s="80">
        <v>115000</v>
      </c>
      <c r="C165" s="80"/>
      <c r="D165" s="80"/>
      <c r="E165" s="80"/>
      <c r="F165" s="80"/>
      <c r="G165" s="80"/>
      <c r="H165" s="80"/>
      <c r="I165" s="80"/>
      <c r="J165" s="80">
        <v>115000</v>
      </c>
      <c r="K165" s="80"/>
      <c r="L165" s="80"/>
      <c r="M165" s="80"/>
      <c r="N165" s="80"/>
      <c r="O165" s="29">
        <f t="shared" si="20"/>
        <v>115000</v>
      </c>
      <c r="P165" s="77"/>
    </row>
    <row r="166" spans="1:16" s="14" customFormat="1" ht="21.75" customHeight="1">
      <c r="A166" s="82" t="s">
        <v>52</v>
      </c>
      <c r="B166" s="80">
        <v>115000</v>
      </c>
      <c r="C166" s="80"/>
      <c r="D166" s="80"/>
      <c r="E166" s="80"/>
      <c r="F166" s="80"/>
      <c r="G166" s="80"/>
      <c r="H166" s="80"/>
      <c r="I166" s="80"/>
      <c r="J166" s="80">
        <v>115000</v>
      </c>
      <c r="K166" s="80"/>
      <c r="L166" s="80"/>
      <c r="M166" s="80"/>
      <c r="N166" s="80"/>
      <c r="O166" s="29">
        <f t="shared" si="20"/>
        <v>115000</v>
      </c>
      <c r="P166" s="77"/>
    </row>
    <row r="167" spans="1:16" s="14" customFormat="1" ht="54.75" customHeight="1">
      <c r="A167" s="82" t="s">
        <v>53</v>
      </c>
      <c r="B167" s="80">
        <v>115000</v>
      </c>
      <c r="C167" s="80"/>
      <c r="D167" s="80"/>
      <c r="E167" s="80"/>
      <c r="F167" s="80"/>
      <c r="G167" s="80"/>
      <c r="H167" s="80"/>
      <c r="I167" s="80"/>
      <c r="J167" s="80">
        <f>J174+J175+J176</f>
        <v>115000</v>
      </c>
      <c r="K167" s="80"/>
      <c r="L167" s="80"/>
      <c r="M167" s="80"/>
      <c r="N167" s="80"/>
      <c r="O167" s="29">
        <f t="shared" si="20"/>
        <v>115000</v>
      </c>
      <c r="P167" s="77"/>
    </row>
    <row r="168" spans="1:16" s="14" customFormat="1" ht="12" customHeight="1">
      <c r="A168" s="183"/>
      <c r="B168" s="174"/>
      <c r="C168" s="174"/>
      <c r="D168" s="174"/>
      <c r="E168" s="174"/>
      <c r="F168" s="174"/>
      <c r="G168" s="174"/>
      <c r="H168" s="174"/>
      <c r="I168" s="174"/>
      <c r="J168" s="174"/>
      <c r="K168" s="174"/>
      <c r="L168" s="174"/>
      <c r="M168" s="174"/>
      <c r="N168" s="174"/>
      <c r="O168" s="29"/>
      <c r="P168" s="77"/>
    </row>
    <row r="169" spans="1:15" s="14" customFormat="1" ht="21.75" customHeight="1">
      <c r="A169" s="170" t="s">
        <v>38</v>
      </c>
      <c r="B169" s="169"/>
      <c r="C169" s="169"/>
      <c r="D169" s="169"/>
      <c r="E169" s="167" t="s">
        <v>39</v>
      </c>
      <c r="F169" s="167"/>
      <c r="G169" s="167"/>
      <c r="H169" s="168" t="s">
        <v>38</v>
      </c>
      <c r="I169" s="168" t="s">
        <v>10</v>
      </c>
      <c r="J169" s="168"/>
      <c r="K169" s="169"/>
      <c r="L169" s="168" t="s">
        <v>40</v>
      </c>
      <c r="M169" s="168"/>
      <c r="N169" s="173"/>
      <c r="O169" s="29"/>
    </row>
    <row r="170" spans="1:15" s="14" customFormat="1" ht="21.75" customHeight="1">
      <c r="A170" s="170"/>
      <c r="B170" s="241" t="s">
        <v>46</v>
      </c>
      <c r="C170" s="241"/>
      <c r="D170" s="241"/>
      <c r="E170" s="167"/>
      <c r="F170" s="167"/>
      <c r="G170" s="168"/>
      <c r="H170" s="168"/>
      <c r="I170" s="241" t="s">
        <v>41</v>
      </c>
      <c r="J170" s="241"/>
      <c r="K170" s="241"/>
      <c r="L170" s="167"/>
      <c r="M170" s="167"/>
      <c r="N170" s="173"/>
      <c r="O170" s="29"/>
    </row>
    <row r="171" spans="1:15" s="14" customFormat="1" ht="21.75" customHeight="1">
      <c r="A171" s="170" t="s">
        <v>42</v>
      </c>
      <c r="B171" s="242" t="s">
        <v>43</v>
      </c>
      <c r="C171" s="242"/>
      <c r="D171" s="242"/>
      <c r="E171" s="167"/>
      <c r="F171" s="167"/>
      <c r="G171" s="168"/>
      <c r="H171" s="168" t="s">
        <v>42</v>
      </c>
      <c r="I171" s="242" t="s">
        <v>44</v>
      </c>
      <c r="J171" s="242"/>
      <c r="K171" s="242"/>
      <c r="L171" s="171"/>
      <c r="M171" s="171"/>
      <c r="N171" s="174"/>
      <c r="O171" s="29"/>
    </row>
    <row r="172" spans="1:15" s="14" customFormat="1" ht="27" customHeight="1">
      <c r="A172" s="243" t="s">
        <v>0</v>
      </c>
      <c r="B172" s="78" t="s">
        <v>1</v>
      </c>
      <c r="C172" s="245" t="s">
        <v>3</v>
      </c>
      <c r="D172" s="245"/>
      <c r="E172" s="245"/>
      <c r="F172" s="245" t="s">
        <v>4</v>
      </c>
      <c r="G172" s="245"/>
      <c r="H172" s="245"/>
      <c r="I172" s="245" t="s">
        <v>5</v>
      </c>
      <c r="J172" s="245"/>
      <c r="K172" s="245"/>
      <c r="L172" s="245" t="s">
        <v>6</v>
      </c>
      <c r="M172" s="245"/>
      <c r="N172" s="245"/>
      <c r="O172" s="29"/>
    </row>
    <row r="173" spans="1:16" s="14" customFormat="1" ht="21.75" customHeight="1">
      <c r="A173" s="244"/>
      <c r="B173" s="78" t="s">
        <v>2</v>
      </c>
      <c r="C173" s="103" t="s">
        <v>83</v>
      </c>
      <c r="D173" s="103" t="s">
        <v>84</v>
      </c>
      <c r="E173" s="103" t="s">
        <v>85</v>
      </c>
      <c r="F173" s="103" t="s">
        <v>86</v>
      </c>
      <c r="G173" s="103" t="s">
        <v>87</v>
      </c>
      <c r="H173" s="104" t="s">
        <v>88</v>
      </c>
      <c r="I173" s="103" t="s">
        <v>89</v>
      </c>
      <c r="J173" s="103" t="s">
        <v>90</v>
      </c>
      <c r="K173" s="103" t="s">
        <v>91</v>
      </c>
      <c r="L173" s="103" t="s">
        <v>92</v>
      </c>
      <c r="M173" s="103" t="s">
        <v>93</v>
      </c>
      <c r="N173" s="103" t="s">
        <v>94</v>
      </c>
      <c r="O173" s="29"/>
      <c r="P173" s="14" t="s">
        <v>10</v>
      </c>
    </row>
    <row r="174" spans="1:16" s="14" customFormat="1" ht="57.75" customHeight="1">
      <c r="A174" s="82" t="s">
        <v>79</v>
      </c>
      <c r="B174" s="80">
        <v>50000</v>
      </c>
      <c r="C174" s="80"/>
      <c r="D174" s="80"/>
      <c r="E174" s="80"/>
      <c r="F174" s="80"/>
      <c r="G174" s="80"/>
      <c r="H174" s="80"/>
      <c r="I174" s="80"/>
      <c r="J174" s="80">
        <v>50000</v>
      </c>
      <c r="K174" s="80"/>
      <c r="L174" s="80"/>
      <c r="M174" s="80"/>
      <c r="N174" s="80"/>
      <c r="O174" s="29">
        <f aca="true" t="shared" si="21" ref="O174:O180">SUM(C174:N174)</f>
        <v>50000</v>
      </c>
      <c r="P174" s="77"/>
    </row>
    <row r="175" spans="1:15" s="14" customFormat="1" ht="36.75" customHeight="1">
      <c r="A175" s="82" t="s">
        <v>111</v>
      </c>
      <c r="B175" s="80">
        <v>35000</v>
      </c>
      <c r="C175" s="80"/>
      <c r="D175" s="80"/>
      <c r="E175" s="80"/>
      <c r="F175" s="80"/>
      <c r="G175" s="80"/>
      <c r="H175" s="80"/>
      <c r="I175" s="80"/>
      <c r="J175" s="80">
        <v>35000</v>
      </c>
      <c r="K175" s="80"/>
      <c r="L175" s="80"/>
      <c r="M175" s="80"/>
      <c r="N175" s="80"/>
      <c r="O175" s="29">
        <f t="shared" si="21"/>
        <v>35000</v>
      </c>
    </row>
    <row r="176" spans="1:15" s="14" customFormat="1" ht="40.5" customHeight="1">
      <c r="A176" s="82" t="s">
        <v>80</v>
      </c>
      <c r="B176" s="80">
        <v>30000</v>
      </c>
      <c r="C176" s="80"/>
      <c r="D176" s="80"/>
      <c r="E176" s="80"/>
      <c r="F176" s="80"/>
      <c r="G176" s="80"/>
      <c r="H176" s="80"/>
      <c r="I176" s="80"/>
      <c r="J176" s="80">
        <v>30000</v>
      </c>
      <c r="K176" s="80"/>
      <c r="L176" s="80"/>
      <c r="M176" s="80"/>
      <c r="N176" s="80"/>
      <c r="O176" s="29">
        <f t="shared" si="21"/>
        <v>30000</v>
      </c>
    </row>
    <row r="177" spans="1:15" s="14" customFormat="1" ht="18.75" customHeight="1">
      <c r="A177" s="82" t="s">
        <v>20</v>
      </c>
      <c r="B177" s="80">
        <v>90000</v>
      </c>
      <c r="C177" s="80"/>
      <c r="D177" s="80"/>
      <c r="E177" s="80"/>
      <c r="F177" s="80"/>
      <c r="G177" s="80"/>
      <c r="H177" s="80">
        <v>50000</v>
      </c>
      <c r="I177" s="80">
        <v>20000</v>
      </c>
      <c r="J177" s="80">
        <v>20000</v>
      </c>
      <c r="K177" s="80"/>
      <c r="L177" s="80"/>
      <c r="M177" s="80"/>
      <c r="N177" s="80"/>
      <c r="O177" s="29">
        <f t="shared" si="21"/>
        <v>90000</v>
      </c>
    </row>
    <row r="178" spans="1:15" s="14" customFormat="1" ht="19.5" customHeight="1">
      <c r="A178" s="82" t="s">
        <v>58</v>
      </c>
      <c r="B178" s="80">
        <v>90000</v>
      </c>
      <c r="C178" s="80"/>
      <c r="D178" s="80"/>
      <c r="E178" s="80"/>
      <c r="F178" s="80"/>
      <c r="G178" s="80"/>
      <c r="H178" s="80">
        <v>50000</v>
      </c>
      <c r="I178" s="80">
        <v>20000</v>
      </c>
      <c r="J178" s="80">
        <v>20000</v>
      </c>
      <c r="K178" s="80"/>
      <c r="L178" s="80"/>
      <c r="M178" s="80"/>
      <c r="N178" s="80"/>
      <c r="O178" s="29">
        <f t="shared" si="21"/>
        <v>90000</v>
      </c>
    </row>
    <row r="179" spans="1:15" s="14" customFormat="1" ht="38.25" customHeight="1">
      <c r="A179" s="79" t="s">
        <v>27</v>
      </c>
      <c r="B179" s="80">
        <v>70000</v>
      </c>
      <c r="C179" s="80"/>
      <c r="D179" s="80"/>
      <c r="E179" s="80"/>
      <c r="F179" s="80"/>
      <c r="G179" s="80"/>
      <c r="H179" s="80">
        <v>50000</v>
      </c>
      <c r="I179" s="80">
        <v>20000</v>
      </c>
      <c r="J179" s="80"/>
      <c r="K179" s="80"/>
      <c r="L179" s="80"/>
      <c r="M179" s="80"/>
      <c r="N179" s="80"/>
      <c r="O179" s="29">
        <f t="shared" si="21"/>
        <v>70000</v>
      </c>
    </row>
    <row r="180" spans="1:15" s="14" customFormat="1" ht="35.25" customHeight="1">
      <c r="A180" s="82" t="s">
        <v>59</v>
      </c>
      <c r="B180" s="80">
        <v>50000</v>
      </c>
      <c r="C180" s="80"/>
      <c r="D180" s="80"/>
      <c r="E180" s="80"/>
      <c r="F180" s="80"/>
      <c r="G180" s="80"/>
      <c r="H180" s="80">
        <v>50000</v>
      </c>
      <c r="I180" s="80"/>
      <c r="J180" s="80"/>
      <c r="K180" s="80"/>
      <c r="L180" s="80"/>
      <c r="M180" s="80"/>
      <c r="N180" s="80"/>
      <c r="O180" s="29">
        <f t="shared" si="21"/>
        <v>50000</v>
      </c>
    </row>
    <row r="181" spans="1:15" s="14" customFormat="1" ht="35.25" customHeight="1">
      <c r="A181" s="82" t="s">
        <v>81</v>
      </c>
      <c r="B181" s="80">
        <v>20000</v>
      </c>
      <c r="C181" s="80"/>
      <c r="D181" s="80"/>
      <c r="E181" s="80"/>
      <c r="F181" s="80"/>
      <c r="G181" s="80"/>
      <c r="H181" s="80"/>
      <c r="I181" s="80">
        <v>20000</v>
      </c>
      <c r="J181" s="80"/>
      <c r="K181" s="80"/>
      <c r="L181" s="80"/>
      <c r="M181" s="80"/>
      <c r="N181" s="80"/>
      <c r="O181" s="29"/>
    </row>
    <row r="182" spans="1:15" s="14" customFormat="1" ht="19.5" customHeight="1">
      <c r="A182" s="82" t="s">
        <v>112</v>
      </c>
      <c r="B182" s="80">
        <v>20000</v>
      </c>
      <c r="C182" s="80"/>
      <c r="D182" s="80"/>
      <c r="E182" s="80"/>
      <c r="F182" s="80"/>
      <c r="G182" s="80"/>
      <c r="H182" s="80"/>
      <c r="I182" s="80"/>
      <c r="J182" s="80">
        <v>20000</v>
      </c>
      <c r="K182" s="80"/>
      <c r="L182" s="80"/>
      <c r="M182" s="80"/>
      <c r="N182" s="80"/>
      <c r="O182" s="29">
        <f>SUM(C182:N182)</f>
        <v>20000</v>
      </c>
    </row>
    <row r="183" spans="1:15" s="14" customFormat="1" ht="24.75" customHeight="1">
      <c r="A183" s="79" t="s">
        <v>113</v>
      </c>
      <c r="B183" s="80">
        <v>20000</v>
      </c>
      <c r="C183" s="80"/>
      <c r="D183" s="80"/>
      <c r="E183" s="80"/>
      <c r="F183" s="80"/>
      <c r="G183" s="80"/>
      <c r="H183" s="80"/>
      <c r="I183" s="80"/>
      <c r="J183" s="80">
        <v>20000</v>
      </c>
      <c r="K183" s="80"/>
      <c r="L183" s="80"/>
      <c r="M183" s="80"/>
      <c r="N183" s="80"/>
      <c r="O183" s="29">
        <f>SUM(C183:N183)</f>
        <v>20000</v>
      </c>
    </row>
    <row r="184" spans="1:15" s="14" customFormat="1" ht="21.75" customHeight="1">
      <c r="A184" s="82" t="s">
        <v>21</v>
      </c>
      <c r="B184" s="80">
        <v>996000</v>
      </c>
      <c r="C184" s="80">
        <f>C186</f>
        <v>82166</v>
      </c>
      <c r="D184" s="80">
        <f aca="true" t="shared" si="22" ref="D184:L184">D186</f>
        <v>82166</v>
      </c>
      <c r="E184" s="80">
        <f t="shared" si="22"/>
        <v>82166</v>
      </c>
      <c r="F184" s="80">
        <f t="shared" si="22"/>
        <v>82166</v>
      </c>
      <c r="G184" s="80">
        <f t="shared" si="22"/>
        <v>82166</v>
      </c>
      <c r="H184" s="80">
        <f t="shared" si="22"/>
        <v>82166</v>
      </c>
      <c r="I184" s="80">
        <f t="shared" si="22"/>
        <v>82166</v>
      </c>
      <c r="J184" s="80">
        <f t="shared" si="22"/>
        <v>82166</v>
      </c>
      <c r="K184" s="80">
        <f t="shared" si="22"/>
        <v>82166</v>
      </c>
      <c r="L184" s="80">
        <f t="shared" si="22"/>
        <v>82166</v>
      </c>
      <c r="M184" s="80">
        <f>M185+M186</f>
        <v>92166</v>
      </c>
      <c r="N184" s="80">
        <f>N186</f>
        <v>82174</v>
      </c>
      <c r="O184" s="29">
        <f>SUM(C184:N184)</f>
        <v>996000</v>
      </c>
    </row>
    <row r="185" spans="1:15" s="14" customFormat="1" ht="21.75" customHeight="1">
      <c r="A185" s="82" t="s">
        <v>22</v>
      </c>
      <c r="B185" s="80">
        <v>10000</v>
      </c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>
        <v>10000</v>
      </c>
      <c r="N185" s="80"/>
      <c r="O185" s="29">
        <f>SUM(C185:N185)</f>
        <v>10000</v>
      </c>
    </row>
    <row r="186" spans="1:15" s="14" customFormat="1" ht="21.75" customHeight="1">
      <c r="A186" s="82" t="s">
        <v>55</v>
      </c>
      <c r="B186" s="80">
        <v>986000</v>
      </c>
      <c r="C186" s="80">
        <v>82166</v>
      </c>
      <c r="D186" s="80">
        <v>82166</v>
      </c>
      <c r="E186" s="80">
        <v>82166</v>
      </c>
      <c r="F186" s="80">
        <v>82166</v>
      </c>
      <c r="G186" s="80">
        <v>82166</v>
      </c>
      <c r="H186" s="80">
        <v>82166</v>
      </c>
      <c r="I186" s="80">
        <v>82166</v>
      </c>
      <c r="J186" s="80">
        <v>82166</v>
      </c>
      <c r="K186" s="80">
        <v>82166</v>
      </c>
      <c r="L186" s="80">
        <v>82166</v>
      </c>
      <c r="M186" s="80">
        <v>82166</v>
      </c>
      <c r="N186" s="80">
        <v>82174</v>
      </c>
      <c r="O186" s="29">
        <f>SUM(C186:N186)</f>
        <v>986000</v>
      </c>
    </row>
    <row r="187" spans="1:15" s="14" customFormat="1" ht="21.75" customHeight="1">
      <c r="A187" s="183"/>
      <c r="B187" s="174"/>
      <c r="C187" s="174"/>
      <c r="D187" s="174"/>
      <c r="E187" s="174"/>
      <c r="F187" s="174"/>
      <c r="G187" s="174"/>
      <c r="H187" s="174"/>
      <c r="I187" s="174"/>
      <c r="J187" s="174"/>
      <c r="K187" s="174"/>
      <c r="L187" s="174"/>
      <c r="M187" s="174"/>
      <c r="N187" s="174"/>
      <c r="O187" s="29"/>
    </row>
    <row r="188" spans="1:15" s="14" customFormat="1" ht="21.75" customHeight="1">
      <c r="A188" s="170" t="s">
        <v>38</v>
      </c>
      <c r="B188" s="169"/>
      <c r="C188" s="169"/>
      <c r="D188" s="169"/>
      <c r="E188" s="167" t="s">
        <v>39</v>
      </c>
      <c r="F188" s="167"/>
      <c r="G188" s="167"/>
      <c r="H188" s="168" t="s">
        <v>38</v>
      </c>
      <c r="I188" s="168" t="s">
        <v>10</v>
      </c>
      <c r="J188" s="168"/>
      <c r="K188" s="169"/>
      <c r="L188" s="168" t="s">
        <v>40</v>
      </c>
      <c r="M188" s="168"/>
      <c r="N188" s="173"/>
      <c r="O188" s="29">
        <f>SUM(C188:N188)</f>
        <v>0</v>
      </c>
    </row>
    <row r="189" spans="1:15" s="14" customFormat="1" ht="21.75" customHeight="1">
      <c r="A189" s="170"/>
      <c r="B189" s="241" t="s">
        <v>46</v>
      </c>
      <c r="C189" s="241"/>
      <c r="D189" s="241"/>
      <c r="E189" s="167"/>
      <c r="F189" s="167"/>
      <c r="G189" s="168"/>
      <c r="H189" s="168"/>
      <c r="I189" s="241" t="s">
        <v>41</v>
      </c>
      <c r="J189" s="241"/>
      <c r="K189" s="241"/>
      <c r="L189" s="167"/>
      <c r="M189" s="167"/>
      <c r="N189" s="173"/>
      <c r="O189" s="29">
        <f>SUM(H189:N189)</f>
        <v>0</v>
      </c>
    </row>
    <row r="190" spans="1:15" s="14" customFormat="1" ht="38.25" customHeight="1">
      <c r="A190" s="170" t="s">
        <v>42</v>
      </c>
      <c r="B190" s="242" t="s">
        <v>43</v>
      </c>
      <c r="C190" s="242"/>
      <c r="D190" s="242"/>
      <c r="E190" s="167"/>
      <c r="F190" s="167"/>
      <c r="G190" s="168"/>
      <c r="H190" s="168" t="s">
        <v>42</v>
      </c>
      <c r="I190" s="242" t="s">
        <v>44</v>
      </c>
      <c r="J190" s="242"/>
      <c r="K190" s="242"/>
      <c r="L190" s="171"/>
      <c r="M190" s="171"/>
      <c r="N190" s="174"/>
      <c r="O190" s="29">
        <f>SUM(C189:N189)</f>
        <v>0</v>
      </c>
    </row>
    <row r="191" spans="1:15" ht="25.5" customHeight="1">
      <c r="A191" s="170"/>
      <c r="B191" s="242"/>
      <c r="C191" s="242"/>
      <c r="D191" s="242"/>
      <c r="E191" s="167"/>
      <c r="F191" s="167"/>
      <c r="G191" s="168"/>
      <c r="H191" s="168"/>
      <c r="I191" s="242"/>
      <c r="J191" s="242"/>
      <c r="K191" s="242"/>
      <c r="L191" s="171"/>
      <c r="M191" s="171"/>
      <c r="O191" s="24" t="s">
        <v>10</v>
      </c>
    </row>
    <row r="192" ht="25.5" customHeight="1">
      <c r="O192" s="24" t="s">
        <v>10</v>
      </c>
    </row>
    <row r="199" ht="25.5" customHeight="1">
      <c r="O199" s="24" t="s">
        <v>10</v>
      </c>
    </row>
  </sheetData>
  <sheetProtection/>
  <mergeCells count="89">
    <mergeCell ref="I86:K86"/>
    <mergeCell ref="I3:K3"/>
    <mergeCell ref="B20:D20"/>
    <mergeCell ref="I20:K20"/>
    <mergeCell ref="B191:D191"/>
    <mergeCell ref="I191:K191"/>
    <mergeCell ref="I87:K87"/>
    <mergeCell ref="C88:E88"/>
    <mergeCell ref="F88:H88"/>
    <mergeCell ref="I88:K88"/>
    <mergeCell ref="I61:K61"/>
    <mergeCell ref="B151:D151"/>
    <mergeCell ref="I151:K151"/>
    <mergeCell ref="B152:D152"/>
    <mergeCell ref="A1:N1"/>
    <mergeCell ref="A2:N2"/>
    <mergeCell ref="A3:A4"/>
    <mergeCell ref="C3:E3"/>
    <mergeCell ref="F3:H3"/>
    <mergeCell ref="L3:N3"/>
    <mergeCell ref="I21:K21"/>
    <mergeCell ref="I152:K152"/>
    <mergeCell ref="B190:D190"/>
    <mergeCell ref="I190:K190"/>
    <mergeCell ref="B171:D171"/>
    <mergeCell ref="I171:K171"/>
    <mergeCell ref="A172:A173"/>
    <mergeCell ref="C172:E172"/>
    <mergeCell ref="F172:H172"/>
    <mergeCell ref="I172:K172"/>
    <mergeCell ref="I153:K153"/>
    <mergeCell ref="L172:N172"/>
    <mergeCell ref="B189:D189"/>
    <mergeCell ref="I189:K189"/>
    <mergeCell ref="A153:A154"/>
    <mergeCell ref="C153:E153"/>
    <mergeCell ref="F153:H153"/>
    <mergeCell ref="L153:N153"/>
    <mergeCell ref="B170:D170"/>
    <mergeCell ref="I170:K170"/>
    <mergeCell ref="B21:D21"/>
    <mergeCell ref="B40:D40"/>
    <mergeCell ref="I40:K40"/>
    <mergeCell ref="B61:D61"/>
    <mergeCell ref="B106:D106"/>
    <mergeCell ref="I122:K122"/>
    <mergeCell ref="B122:D122"/>
    <mergeCell ref="I105:K105"/>
    <mergeCell ref="I39:K39"/>
    <mergeCell ref="I60:K60"/>
    <mergeCell ref="A22:A23"/>
    <mergeCell ref="C22:E22"/>
    <mergeCell ref="F22:H22"/>
    <mergeCell ref="I22:K22"/>
    <mergeCell ref="L22:N22"/>
    <mergeCell ref="B39:D39"/>
    <mergeCell ref="A41:A42"/>
    <mergeCell ref="C41:E41"/>
    <mergeCell ref="F41:H41"/>
    <mergeCell ref="I41:K41"/>
    <mergeCell ref="L41:N41"/>
    <mergeCell ref="B60:D60"/>
    <mergeCell ref="A62:A63"/>
    <mergeCell ref="C62:E62"/>
    <mergeCell ref="F62:H62"/>
    <mergeCell ref="I62:K62"/>
    <mergeCell ref="L62:N62"/>
    <mergeCell ref="B105:D105"/>
    <mergeCell ref="B87:D87"/>
    <mergeCell ref="A88:A89"/>
    <mergeCell ref="L88:N88"/>
    <mergeCell ref="B86:D86"/>
    <mergeCell ref="L124:N124"/>
    <mergeCell ref="I106:K106"/>
    <mergeCell ref="A107:A108"/>
    <mergeCell ref="C107:E107"/>
    <mergeCell ref="F107:H107"/>
    <mergeCell ref="I107:K107"/>
    <mergeCell ref="L107:N107"/>
    <mergeCell ref="B123:D123"/>
    <mergeCell ref="B141:D141"/>
    <mergeCell ref="I141:K141"/>
    <mergeCell ref="B142:D142"/>
    <mergeCell ref="I142:K142"/>
    <mergeCell ref="I123:K123"/>
    <mergeCell ref="A124:A125"/>
    <mergeCell ref="C124:E124"/>
    <mergeCell ref="F124:H124"/>
    <mergeCell ref="I124:K124"/>
  </mergeCells>
  <printOptions/>
  <pageMargins left="0.4" right="0" top="0.53" bottom="0.2362204724409449" header="0.29" footer="0.1968503937007874"/>
  <pageSetup horizontalDpi="600" verticalDpi="600" orientation="landscape" paperSize="9" scale="96" r:id="rId1"/>
  <rowBreaks count="2" manualBreakCount="2">
    <brk id="20" max="14" man="1"/>
    <brk id="37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R60"/>
  <sheetViews>
    <sheetView zoomScaleSheetLayoutView="75" zoomScalePageLayoutView="0" workbookViewId="0" topLeftCell="A31">
      <selection activeCell="F33" sqref="F33"/>
    </sheetView>
  </sheetViews>
  <sheetFormatPr defaultColWidth="9.140625" defaultRowHeight="21.75"/>
  <cols>
    <col min="1" max="1" width="28.7109375" style="37" customWidth="1"/>
    <col min="2" max="2" width="10.421875" style="23" customWidth="1"/>
    <col min="3" max="3" width="9.28125" style="54" bestFit="1" customWidth="1"/>
    <col min="4" max="4" width="9.7109375" style="55" customWidth="1"/>
    <col min="5" max="5" width="9.57421875" style="55" customWidth="1"/>
    <col min="6" max="6" width="9.421875" style="55" customWidth="1"/>
    <col min="7" max="7" width="9.57421875" style="55" customWidth="1"/>
    <col min="8" max="8" width="9.28125" style="55" customWidth="1"/>
    <col min="9" max="9" width="9.57421875" style="55" customWidth="1"/>
    <col min="10" max="10" width="10.140625" style="23" bestFit="1" customWidth="1"/>
    <col min="11" max="12" width="10.140625" style="55" bestFit="1" customWidth="1"/>
    <col min="13" max="13" width="10.140625" style="55" customWidth="1"/>
    <col min="14" max="14" width="10.140625" style="55" bestFit="1" customWidth="1"/>
    <col min="15" max="15" width="9.7109375" style="2" bestFit="1" customWidth="1"/>
    <col min="16" max="16384" width="9.140625" style="2" customWidth="1"/>
  </cols>
  <sheetData>
    <row r="1" spans="1:14" ht="22.5">
      <c r="A1" s="256" t="s">
        <v>82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</row>
    <row r="2" spans="1:14" ht="19.5" customHeight="1">
      <c r="A2" s="257" t="s">
        <v>33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</row>
    <row r="3" spans="1:15" s="49" customFormat="1" ht="21.75" customHeight="1">
      <c r="A3" s="243" t="s">
        <v>0</v>
      </c>
      <c r="B3" s="102" t="s">
        <v>1</v>
      </c>
      <c r="C3" s="259" t="s">
        <v>3</v>
      </c>
      <c r="D3" s="260"/>
      <c r="E3" s="261"/>
      <c r="F3" s="259" t="s">
        <v>4</v>
      </c>
      <c r="G3" s="260"/>
      <c r="H3" s="261"/>
      <c r="I3" s="259" t="s">
        <v>5</v>
      </c>
      <c r="J3" s="260"/>
      <c r="K3" s="261"/>
      <c r="L3" s="259" t="s">
        <v>6</v>
      </c>
      <c r="M3" s="260"/>
      <c r="N3" s="261"/>
      <c r="O3" s="48"/>
    </row>
    <row r="4" spans="1:15" s="49" customFormat="1" ht="21.75" customHeight="1">
      <c r="A4" s="244"/>
      <c r="B4" s="102" t="s">
        <v>2</v>
      </c>
      <c r="C4" s="103" t="s">
        <v>83</v>
      </c>
      <c r="D4" s="103" t="s">
        <v>84</v>
      </c>
      <c r="E4" s="103" t="s">
        <v>85</v>
      </c>
      <c r="F4" s="103" t="s">
        <v>86</v>
      </c>
      <c r="G4" s="103" t="s">
        <v>87</v>
      </c>
      <c r="H4" s="104" t="s">
        <v>88</v>
      </c>
      <c r="I4" s="103" t="s">
        <v>89</v>
      </c>
      <c r="J4" s="103" t="s">
        <v>90</v>
      </c>
      <c r="K4" s="103" t="s">
        <v>91</v>
      </c>
      <c r="L4" s="103" t="s">
        <v>92</v>
      </c>
      <c r="M4" s="103" t="s">
        <v>93</v>
      </c>
      <c r="N4" s="103" t="s">
        <v>94</v>
      </c>
      <c r="O4" s="48"/>
    </row>
    <row r="5" spans="1:15" s="14" customFormat="1" ht="38.25" customHeight="1">
      <c r="A5" s="157" t="s">
        <v>34</v>
      </c>
      <c r="B5" s="110">
        <v>3996841</v>
      </c>
      <c r="C5" s="107">
        <f>C6+C12+C37</f>
        <v>225640</v>
      </c>
      <c r="D5" s="107">
        <f aca="true" t="shared" si="0" ref="D5:N5">D6+D12+D37</f>
        <v>699601</v>
      </c>
      <c r="E5" s="107">
        <f t="shared" si="0"/>
        <v>382240</v>
      </c>
      <c r="F5" s="107">
        <f t="shared" si="0"/>
        <v>265640</v>
      </c>
      <c r="G5" s="107">
        <f t="shared" si="0"/>
        <v>225640</v>
      </c>
      <c r="H5" s="107">
        <f t="shared" si="0"/>
        <v>360640</v>
      </c>
      <c r="I5" s="107">
        <f t="shared" si="0"/>
        <v>300640</v>
      </c>
      <c r="J5" s="107">
        <f t="shared" si="0"/>
        <v>265640</v>
      </c>
      <c r="K5" s="107">
        <f t="shared" si="0"/>
        <v>319240</v>
      </c>
      <c r="L5" s="107">
        <f t="shared" si="0"/>
        <v>275640</v>
      </c>
      <c r="M5" s="107">
        <f t="shared" si="0"/>
        <v>270640</v>
      </c>
      <c r="N5" s="107">
        <f t="shared" si="0"/>
        <v>405640</v>
      </c>
      <c r="O5" s="29">
        <f>C5+D5+E5+F5+G5+H5+I5+J5+K5+L5+M5+N5</f>
        <v>3996841</v>
      </c>
    </row>
    <row r="6" spans="1:15" s="14" customFormat="1" ht="24.75" customHeight="1">
      <c r="A6" s="126" t="s">
        <v>220</v>
      </c>
      <c r="B6" s="110">
        <v>2635680</v>
      </c>
      <c r="C6" s="107">
        <f>C7</f>
        <v>219640</v>
      </c>
      <c r="D6" s="107">
        <f aca="true" t="shared" si="1" ref="D6:N6">D7</f>
        <v>219640</v>
      </c>
      <c r="E6" s="107">
        <f t="shared" si="1"/>
        <v>219640</v>
      </c>
      <c r="F6" s="107">
        <f t="shared" si="1"/>
        <v>219640</v>
      </c>
      <c r="G6" s="107">
        <f t="shared" si="1"/>
        <v>219640</v>
      </c>
      <c r="H6" s="107">
        <f t="shared" si="1"/>
        <v>219640</v>
      </c>
      <c r="I6" s="107">
        <f t="shared" si="1"/>
        <v>219640</v>
      </c>
      <c r="J6" s="107">
        <f t="shared" si="1"/>
        <v>219640</v>
      </c>
      <c r="K6" s="107">
        <f t="shared" si="1"/>
        <v>219640</v>
      </c>
      <c r="L6" s="107">
        <f t="shared" si="1"/>
        <v>219640</v>
      </c>
      <c r="M6" s="107">
        <f t="shared" si="1"/>
        <v>219640</v>
      </c>
      <c r="N6" s="107">
        <f t="shared" si="1"/>
        <v>219640</v>
      </c>
      <c r="O6" s="29">
        <f aca="true" t="shared" si="2" ref="O6:O17">C6+D6+E6+F6+G6+H6+I6+J6+K6+L6+M6+N6</f>
        <v>2635680</v>
      </c>
    </row>
    <row r="7" spans="1:15" s="14" customFormat="1" ht="25.5" customHeight="1">
      <c r="A7" s="126" t="s">
        <v>232</v>
      </c>
      <c r="B7" s="110">
        <v>2635680</v>
      </c>
      <c r="C7" s="110">
        <f>C8+C9+C10+C11</f>
        <v>219640</v>
      </c>
      <c r="D7" s="110">
        <f aca="true" t="shared" si="3" ref="D7:N7">D8+D9+D10+D11</f>
        <v>219640</v>
      </c>
      <c r="E7" s="110">
        <f t="shared" si="3"/>
        <v>219640</v>
      </c>
      <c r="F7" s="110">
        <f t="shared" si="3"/>
        <v>219640</v>
      </c>
      <c r="G7" s="110">
        <f t="shared" si="3"/>
        <v>219640</v>
      </c>
      <c r="H7" s="110">
        <f t="shared" si="3"/>
        <v>219640</v>
      </c>
      <c r="I7" s="110">
        <f t="shared" si="3"/>
        <v>219640</v>
      </c>
      <c r="J7" s="110">
        <f t="shared" si="3"/>
        <v>219640</v>
      </c>
      <c r="K7" s="110">
        <f t="shared" si="3"/>
        <v>219640</v>
      </c>
      <c r="L7" s="110">
        <f t="shared" si="3"/>
        <v>219640</v>
      </c>
      <c r="M7" s="110">
        <f t="shared" si="3"/>
        <v>219640</v>
      </c>
      <c r="N7" s="110">
        <f t="shared" si="3"/>
        <v>219640</v>
      </c>
      <c r="O7" s="29">
        <f t="shared" si="2"/>
        <v>2635680</v>
      </c>
    </row>
    <row r="8" spans="1:15" s="14" customFormat="1" ht="24.75" customHeight="1">
      <c r="A8" s="126" t="s">
        <v>221</v>
      </c>
      <c r="B8" s="109">
        <v>1492560</v>
      </c>
      <c r="C8" s="107">
        <v>124380</v>
      </c>
      <c r="D8" s="107">
        <v>124380</v>
      </c>
      <c r="E8" s="107">
        <v>124380</v>
      </c>
      <c r="F8" s="107">
        <v>124380</v>
      </c>
      <c r="G8" s="107">
        <v>124380</v>
      </c>
      <c r="H8" s="107">
        <v>124380</v>
      </c>
      <c r="I8" s="107">
        <v>124380</v>
      </c>
      <c r="J8" s="107">
        <v>124380</v>
      </c>
      <c r="K8" s="107">
        <v>124380</v>
      </c>
      <c r="L8" s="107">
        <v>124380</v>
      </c>
      <c r="M8" s="107">
        <v>124380</v>
      </c>
      <c r="N8" s="107">
        <v>124380</v>
      </c>
      <c r="O8" s="29">
        <f t="shared" si="2"/>
        <v>1492560</v>
      </c>
    </row>
    <row r="9" spans="1:15" s="14" customFormat="1" ht="26.25" customHeight="1">
      <c r="A9" s="126" t="s">
        <v>222</v>
      </c>
      <c r="B9" s="109">
        <v>60000</v>
      </c>
      <c r="C9" s="106">
        <v>5000</v>
      </c>
      <c r="D9" s="106">
        <v>5000</v>
      </c>
      <c r="E9" s="106">
        <v>5000</v>
      </c>
      <c r="F9" s="106">
        <v>5000</v>
      </c>
      <c r="G9" s="106">
        <v>5000</v>
      </c>
      <c r="H9" s="106">
        <v>5000</v>
      </c>
      <c r="I9" s="106">
        <v>5000</v>
      </c>
      <c r="J9" s="106">
        <v>5000</v>
      </c>
      <c r="K9" s="106">
        <v>5000</v>
      </c>
      <c r="L9" s="106">
        <v>5000</v>
      </c>
      <c r="M9" s="106">
        <v>5000</v>
      </c>
      <c r="N9" s="106">
        <v>5000</v>
      </c>
      <c r="O9" s="29">
        <f t="shared" si="2"/>
        <v>60000</v>
      </c>
    </row>
    <row r="10" spans="1:15" s="14" customFormat="1" ht="29.25" customHeight="1">
      <c r="A10" s="126" t="s">
        <v>223</v>
      </c>
      <c r="B10" s="109">
        <v>939120</v>
      </c>
      <c r="C10" s="106">
        <v>78260</v>
      </c>
      <c r="D10" s="106">
        <v>78260</v>
      </c>
      <c r="E10" s="106">
        <v>78260</v>
      </c>
      <c r="F10" s="106">
        <v>78260</v>
      </c>
      <c r="G10" s="106">
        <v>78260</v>
      </c>
      <c r="H10" s="106">
        <v>78260</v>
      </c>
      <c r="I10" s="106">
        <v>78260</v>
      </c>
      <c r="J10" s="106">
        <v>78260</v>
      </c>
      <c r="K10" s="106">
        <v>78260</v>
      </c>
      <c r="L10" s="106">
        <v>78260</v>
      </c>
      <c r="M10" s="106">
        <v>78260</v>
      </c>
      <c r="N10" s="106">
        <v>78260</v>
      </c>
      <c r="O10" s="29">
        <f t="shared" si="2"/>
        <v>939120</v>
      </c>
    </row>
    <row r="11" spans="1:15" s="14" customFormat="1" ht="27.75" customHeight="1">
      <c r="A11" s="126" t="s">
        <v>224</v>
      </c>
      <c r="B11" s="109">
        <v>144000</v>
      </c>
      <c r="C11" s="106">
        <v>12000</v>
      </c>
      <c r="D11" s="106">
        <v>12000</v>
      </c>
      <c r="E11" s="106">
        <v>12000</v>
      </c>
      <c r="F11" s="106">
        <v>12000</v>
      </c>
      <c r="G11" s="106">
        <v>12000</v>
      </c>
      <c r="H11" s="106">
        <v>12000</v>
      </c>
      <c r="I11" s="106">
        <v>12000</v>
      </c>
      <c r="J11" s="106">
        <v>12000</v>
      </c>
      <c r="K11" s="106">
        <v>12000</v>
      </c>
      <c r="L11" s="106">
        <v>12000</v>
      </c>
      <c r="M11" s="106">
        <v>12000</v>
      </c>
      <c r="N11" s="106">
        <v>12000</v>
      </c>
      <c r="O11" s="29">
        <f t="shared" si="2"/>
        <v>144000</v>
      </c>
    </row>
    <row r="12" spans="1:15" s="49" customFormat="1" ht="21.75" customHeight="1">
      <c r="A12" s="153" t="s">
        <v>225</v>
      </c>
      <c r="B12" s="110">
        <v>1245961</v>
      </c>
      <c r="C12" s="154">
        <f>C13+C26+C33</f>
        <v>6000</v>
      </c>
      <c r="D12" s="154">
        <f aca="true" t="shared" si="4" ref="D12:N12">D13+D26+D33</f>
        <v>479961</v>
      </c>
      <c r="E12" s="154">
        <f t="shared" si="4"/>
        <v>76000</v>
      </c>
      <c r="F12" s="154">
        <f t="shared" si="4"/>
        <v>46000</v>
      </c>
      <c r="G12" s="154">
        <f t="shared" si="4"/>
        <v>6000</v>
      </c>
      <c r="H12" s="154">
        <f t="shared" si="4"/>
        <v>141000</v>
      </c>
      <c r="I12" s="154">
        <f t="shared" si="4"/>
        <v>81000</v>
      </c>
      <c r="J12" s="154">
        <f t="shared" si="4"/>
        <v>46000</v>
      </c>
      <c r="K12" s="154">
        <f t="shared" si="4"/>
        <v>71000</v>
      </c>
      <c r="L12" s="154">
        <f t="shared" si="4"/>
        <v>56000</v>
      </c>
      <c r="M12" s="154">
        <f t="shared" si="4"/>
        <v>51000</v>
      </c>
      <c r="N12" s="154">
        <f t="shared" si="4"/>
        <v>186000</v>
      </c>
      <c r="O12" s="29">
        <f t="shared" si="2"/>
        <v>1245961</v>
      </c>
    </row>
    <row r="13" spans="1:15" s="49" customFormat="1" ht="21.75" customHeight="1">
      <c r="A13" s="120" t="s">
        <v>226</v>
      </c>
      <c r="B13" s="110">
        <v>555961</v>
      </c>
      <c r="C13" s="107">
        <f>C16+C17</f>
        <v>6000</v>
      </c>
      <c r="D13" s="107">
        <f aca="true" t="shared" si="5" ref="D13:N13">D14+D15+D16+D17</f>
        <v>459961</v>
      </c>
      <c r="E13" s="107">
        <f t="shared" si="5"/>
        <v>6000</v>
      </c>
      <c r="F13" s="107">
        <f t="shared" si="5"/>
        <v>6000</v>
      </c>
      <c r="G13" s="107">
        <v>6000</v>
      </c>
      <c r="H13" s="107">
        <f t="shared" si="5"/>
        <v>6000</v>
      </c>
      <c r="I13" s="107">
        <f t="shared" si="5"/>
        <v>6000</v>
      </c>
      <c r="J13" s="107">
        <f t="shared" si="5"/>
        <v>6000</v>
      </c>
      <c r="K13" s="107">
        <f t="shared" si="5"/>
        <v>6000</v>
      </c>
      <c r="L13" s="107">
        <f t="shared" si="5"/>
        <v>6000</v>
      </c>
      <c r="M13" s="107">
        <f t="shared" si="5"/>
        <v>6000</v>
      </c>
      <c r="N13" s="107">
        <f t="shared" si="5"/>
        <v>36000</v>
      </c>
      <c r="O13" s="29">
        <f t="shared" si="2"/>
        <v>555961</v>
      </c>
    </row>
    <row r="14" spans="1:15" s="4" customFormat="1" ht="56.25">
      <c r="A14" s="127" t="s">
        <v>227</v>
      </c>
      <c r="B14" s="128">
        <v>453961</v>
      </c>
      <c r="C14" s="107"/>
      <c r="D14" s="107">
        <v>453961</v>
      </c>
      <c r="E14" s="107"/>
      <c r="F14" s="107"/>
      <c r="G14" s="107"/>
      <c r="H14" s="107"/>
      <c r="I14" s="107"/>
      <c r="J14" s="110"/>
      <c r="K14" s="107"/>
      <c r="L14" s="107"/>
      <c r="M14" s="107"/>
      <c r="N14" s="107"/>
      <c r="O14" s="29">
        <f t="shared" si="2"/>
        <v>453961</v>
      </c>
    </row>
    <row r="15" spans="1:15" s="1" customFormat="1" ht="37.5">
      <c r="A15" s="127" t="s">
        <v>208</v>
      </c>
      <c r="B15" s="128">
        <v>30000</v>
      </c>
      <c r="C15" s="107"/>
      <c r="D15" s="107"/>
      <c r="E15" s="107"/>
      <c r="F15" s="107"/>
      <c r="G15" s="107" t="s">
        <v>10</v>
      </c>
      <c r="H15" s="107"/>
      <c r="I15" s="107"/>
      <c r="J15" s="110"/>
      <c r="K15" s="107"/>
      <c r="L15" s="107"/>
      <c r="M15" s="107"/>
      <c r="N15" s="107">
        <v>30000</v>
      </c>
      <c r="O15" s="29" t="e">
        <f t="shared" si="2"/>
        <v>#VALUE!</v>
      </c>
    </row>
    <row r="16" spans="1:15" s="3" customFormat="1" ht="21">
      <c r="A16" s="126" t="s">
        <v>228</v>
      </c>
      <c r="B16" s="135">
        <v>42000</v>
      </c>
      <c r="C16" s="107">
        <v>3500</v>
      </c>
      <c r="D16" s="107">
        <v>3500</v>
      </c>
      <c r="E16" s="107">
        <v>3500</v>
      </c>
      <c r="F16" s="107">
        <v>3500</v>
      </c>
      <c r="G16" s="107">
        <v>3500</v>
      </c>
      <c r="H16" s="107">
        <v>3500</v>
      </c>
      <c r="I16" s="107">
        <v>3500</v>
      </c>
      <c r="J16" s="107">
        <v>3500</v>
      </c>
      <c r="K16" s="107">
        <v>3500</v>
      </c>
      <c r="L16" s="107">
        <v>3500</v>
      </c>
      <c r="M16" s="107">
        <v>3500</v>
      </c>
      <c r="N16" s="107">
        <v>3500</v>
      </c>
      <c r="O16" s="29">
        <f t="shared" si="2"/>
        <v>42000</v>
      </c>
    </row>
    <row r="17" spans="1:15" ht="21" customHeight="1">
      <c r="A17" s="127" t="s">
        <v>229</v>
      </c>
      <c r="B17" s="110">
        <v>30000</v>
      </c>
      <c r="C17" s="107">
        <v>2500</v>
      </c>
      <c r="D17" s="107">
        <v>2500</v>
      </c>
      <c r="E17" s="107">
        <v>2500</v>
      </c>
      <c r="F17" s="107">
        <v>2500</v>
      </c>
      <c r="G17" s="107">
        <v>2500</v>
      </c>
      <c r="H17" s="107">
        <v>2500</v>
      </c>
      <c r="I17" s="107">
        <v>2500</v>
      </c>
      <c r="J17" s="110">
        <v>2500</v>
      </c>
      <c r="K17" s="107">
        <v>2500</v>
      </c>
      <c r="L17" s="107">
        <v>2500</v>
      </c>
      <c r="M17" s="107">
        <v>2500</v>
      </c>
      <c r="N17" s="107">
        <v>2500</v>
      </c>
      <c r="O17" s="29">
        <f t="shared" si="2"/>
        <v>30000</v>
      </c>
    </row>
    <row r="18" spans="1:15" ht="21">
      <c r="A18" s="129"/>
      <c r="B18" s="112"/>
      <c r="C18" s="111"/>
      <c r="D18" s="111"/>
      <c r="E18" s="111"/>
      <c r="F18" s="111"/>
      <c r="G18" s="111"/>
      <c r="H18" s="111"/>
      <c r="I18" s="111"/>
      <c r="J18" s="112"/>
      <c r="K18" s="111"/>
      <c r="L18" s="111"/>
      <c r="M18" s="111"/>
      <c r="N18" s="111"/>
      <c r="O18" s="61">
        <f>SUM(C10:N10)</f>
        <v>939120</v>
      </c>
    </row>
    <row r="19" spans="1:15" ht="21">
      <c r="A19" s="129"/>
      <c r="B19" s="112"/>
      <c r="C19" s="111"/>
      <c r="D19" s="111"/>
      <c r="E19" s="111"/>
      <c r="F19" s="111"/>
      <c r="G19" s="111"/>
      <c r="H19" s="111"/>
      <c r="I19" s="111"/>
      <c r="J19" s="112"/>
      <c r="K19" s="111"/>
      <c r="L19" s="111"/>
      <c r="M19" s="111"/>
      <c r="N19" s="111"/>
      <c r="O19" s="61"/>
    </row>
    <row r="20" spans="1:17" ht="21">
      <c r="A20" s="129"/>
      <c r="B20" s="112"/>
      <c r="C20" s="111"/>
      <c r="D20" s="111"/>
      <c r="E20" s="111"/>
      <c r="F20" s="111"/>
      <c r="G20" s="111"/>
      <c r="H20" s="111"/>
      <c r="I20" s="111"/>
      <c r="J20" s="112"/>
      <c r="K20" s="111"/>
      <c r="L20" s="111"/>
      <c r="M20" s="111"/>
      <c r="N20" s="111"/>
      <c r="O20" s="61">
        <f>SUM(C12:N12)</f>
        <v>1245961</v>
      </c>
      <c r="Q20" s="2" t="s">
        <v>10</v>
      </c>
    </row>
    <row r="21" spans="1:15" s="42" customFormat="1" ht="18.75" customHeight="1">
      <c r="A21" s="170" t="s">
        <v>38</v>
      </c>
      <c r="B21" s="169"/>
      <c r="C21" s="169"/>
      <c r="D21" s="169"/>
      <c r="E21" s="167" t="s">
        <v>39</v>
      </c>
      <c r="F21" s="167"/>
      <c r="G21" s="167"/>
      <c r="H21" s="168" t="s">
        <v>38</v>
      </c>
      <c r="I21" s="168" t="s">
        <v>10</v>
      </c>
      <c r="J21" s="168"/>
      <c r="K21" s="169"/>
      <c r="L21" s="168" t="s">
        <v>40</v>
      </c>
      <c r="M21" s="168"/>
      <c r="N21" s="173"/>
      <c r="O21" s="62">
        <f>SUM(C13:N13)</f>
        <v>555961</v>
      </c>
    </row>
    <row r="22" spans="1:15" ht="21">
      <c r="A22" s="170"/>
      <c r="B22" s="241" t="s">
        <v>46</v>
      </c>
      <c r="C22" s="241"/>
      <c r="D22" s="241"/>
      <c r="E22" s="167"/>
      <c r="F22" s="167"/>
      <c r="G22" s="168"/>
      <c r="H22" s="168"/>
      <c r="I22" s="241" t="s">
        <v>41</v>
      </c>
      <c r="J22" s="241"/>
      <c r="K22" s="241"/>
      <c r="L22" s="167"/>
      <c r="M22" s="167"/>
      <c r="N22" s="173"/>
      <c r="O22" s="61">
        <f>SUM(C14:N14)</f>
        <v>453961</v>
      </c>
    </row>
    <row r="23" spans="1:15" ht="20.25" customHeight="1">
      <c r="A23" s="170" t="s">
        <v>42</v>
      </c>
      <c r="B23" s="242" t="s">
        <v>43</v>
      </c>
      <c r="C23" s="242"/>
      <c r="D23" s="242"/>
      <c r="E23" s="167"/>
      <c r="F23" s="167"/>
      <c r="G23" s="168"/>
      <c r="H23" s="168" t="s">
        <v>42</v>
      </c>
      <c r="I23" s="242" t="s">
        <v>44</v>
      </c>
      <c r="J23" s="242"/>
      <c r="K23" s="242"/>
      <c r="L23" s="171"/>
      <c r="M23" s="171"/>
      <c r="N23" s="174"/>
      <c r="O23" s="61" t="e">
        <f>SUM(#REF!)</f>
        <v>#REF!</v>
      </c>
    </row>
    <row r="24" spans="1:15" s="1" customFormat="1" ht="21">
      <c r="A24" s="243" t="s">
        <v>0</v>
      </c>
      <c r="B24" s="102" t="s">
        <v>1</v>
      </c>
      <c r="C24" s="259" t="s">
        <v>3</v>
      </c>
      <c r="D24" s="260"/>
      <c r="E24" s="261"/>
      <c r="F24" s="259" t="s">
        <v>4</v>
      </c>
      <c r="G24" s="260"/>
      <c r="H24" s="261"/>
      <c r="I24" s="259" t="s">
        <v>5</v>
      </c>
      <c r="J24" s="260"/>
      <c r="K24" s="261"/>
      <c r="L24" s="259" t="s">
        <v>6</v>
      </c>
      <c r="M24" s="260"/>
      <c r="N24" s="261"/>
      <c r="O24" s="64">
        <f>SUM(C15:N15)</f>
        <v>30000</v>
      </c>
    </row>
    <row r="25" spans="1:15" s="3" customFormat="1" ht="21">
      <c r="A25" s="244"/>
      <c r="B25" s="102" t="s">
        <v>2</v>
      </c>
      <c r="C25" s="103" t="s">
        <v>180</v>
      </c>
      <c r="D25" s="103" t="s">
        <v>181</v>
      </c>
      <c r="E25" s="103" t="s">
        <v>182</v>
      </c>
      <c r="F25" s="103" t="s">
        <v>183</v>
      </c>
      <c r="G25" s="103" t="s">
        <v>184</v>
      </c>
      <c r="H25" s="104" t="s">
        <v>185</v>
      </c>
      <c r="I25" s="103" t="s">
        <v>186</v>
      </c>
      <c r="J25" s="103" t="s">
        <v>187</v>
      </c>
      <c r="K25" s="103" t="s">
        <v>188</v>
      </c>
      <c r="L25" s="103" t="s">
        <v>189</v>
      </c>
      <c r="M25" s="103" t="s">
        <v>190</v>
      </c>
      <c r="N25" s="103" t="s">
        <v>191</v>
      </c>
      <c r="O25" s="65">
        <f>SUM(C16:N16)</f>
        <v>42000</v>
      </c>
    </row>
    <row r="26" spans="1:18" ht="21">
      <c r="A26" s="132" t="s">
        <v>231</v>
      </c>
      <c r="B26" s="110">
        <v>500000</v>
      </c>
      <c r="C26" s="107"/>
      <c r="D26" s="107">
        <f aca="true" t="shared" si="6" ref="D26:N26">D27+D28+D29+D30+D31+D32</f>
        <v>20000</v>
      </c>
      <c r="E26" s="107">
        <f t="shared" si="6"/>
        <v>25000</v>
      </c>
      <c r="F26" s="107">
        <f t="shared" si="6"/>
        <v>40000</v>
      </c>
      <c r="G26" s="107"/>
      <c r="H26" s="107">
        <f t="shared" si="6"/>
        <v>85000</v>
      </c>
      <c r="I26" s="107">
        <f t="shared" si="6"/>
        <v>75000</v>
      </c>
      <c r="J26" s="107">
        <f t="shared" si="6"/>
        <v>40000</v>
      </c>
      <c r="K26" s="107">
        <f t="shared" si="6"/>
        <v>20000</v>
      </c>
      <c r="L26" s="107">
        <f t="shared" si="6"/>
        <v>50000</v>
      </c>
      <c r="M26" s="107">
        <f t="shared" si="6"/>
        <v>45000</v>
      </c>
      <c r="N26" s="107">
        <f t="shared" si="6"/>
        <v>100000</v>
      </c>
      <c r="O26" s="61">
        <f>C26+D26+E26+F26+G26+H26+I26+J26+K26+L26+M26+N26</f>
        <v>500000</v>
      </c>
      <c r="P26" s="2" t="s">
        <v>10</v>
      </c>
      <c r="R26" s="2" t="s">
        <v>10</v>
      </c>
    </row>
    <row r="27" spans="1:15" ht="21">
      <c r="A27" s="127" t="s">
        <v>212</v>
      </c>
      <c r="B27" s="107">
        <v>50000</v>
      </c>
      <c r="C27" s="133"/>
      <c r="D27" s="133"/>
      <c r="E27" s="133"/>
      <c r="F27" s="133"/>
      <c r="G27" s="133"/>
      <c r="H27" s="133">
        <v>25000</v>
      </c>
      <c r="I27" s="133"/>
      <c r="J27" s="133"/>
      <c r="K27" s="133"/>
      <c r="L27" s="133"/>
      <c r="M27" s="133">
        <v>25000</v>
      </c>
      <c r="N27" s="133"/>
      <c r="O27" s="61">
        <f aca="true" t="shared" si="7" ref="O27:O39">C27+D27+E27+F27+G27+H27+I27+J27+K27+L27+M27+N27</f>
        <v>50000</v>
      </c>
    </row>
    <row r="28" spans="1:15" ht="41.25" customHeight="1">
      <c r="A28" s="127" t="s">
        <v>209</v>
      </c>
      <c r="B28" s="110">
        <v>150000</v>
      </c>
      <c r="C28" s="130"/>
      <c r="D28" s="130"/>
      <c r="E28" s="130"/>
      <c r="F28" s="130"/>
      <c r="G28" s="130"/>
      <c r="H28" s="130"/>
      <c r="I28" s="130">
        <v>75000</v>
      </c>
      <c r="J28" s="131"/>
      <c r="K28" s="130"/>
      <c r="L28" s="130"/>
      <c r="M28" s="130"/>
      <c r="N28" s="130">
        <v>75000</v>
      </c>
      <c r="O28" s="61">
        <f t="shared" si="7"/>
        <v>150000</v>
      </c>
    </row>
    <row r="29" spans="1:15" ht="21">
      <c r="A29" s="127" t="s">
        <v>210</v>
      </c>
      <c r="B29" s="110">
        <v>50000</v>
      </c>
      <c r="C29" s="133"/>
      <c r="D29" s="133"/>
      <c r="E29" s="133">
        <v>15000</v>
      </c>
      <c r="F29" s="133"/>
      <c r="G29" s="133"/>
      <c r="H29" s="133">
        <v>15000</v>
      </c>
      <c r="I29" s="133"/>
      <c r="J29" s="134"/>
      <c r="K29" s="133">
        <v>10000</v>
      </c>
      <c r="L29" s="133"/>
      <c r="M29" s="133"/>
      <c r="N29" s="133">
        <v>10000</v>
      </c>
      <c r="O29" s="61">
        <f t="shared" si="7"/>
        <v>50000</v>
      </c>
    </row>
    <row r="30" spans="1:15" ht="21">
      <c r="A30" s="153" t="s">
        <v>211</v>
      </c>
      <c r="B30" s="135">
        <v>100000</v>
      </c>
      <c r="C30" s="136"/>
      <c r="D30" s="136">
        <v>10000</v>
      </c>
      <c r="E30" s="136"/>
      <c r="F30" s="136">
        <v>20000</v>
      </c>
      <c r="G30" s="136"/>
      <c r="H30" s="136">
        <v>15000</v>
      </c>
      <c r="I30" s="136"/>
      <c r="J30" s="137">
        <v>20000</v>
      </c>
      <c r="K30" s="136"/>
      <c r="L30" s="136">
        <v>25000</v>
      </c>
      <c r="M30" s="136">
        <v>10000</v>
      </c>
      <c r="N30" s="136"/>
      <c r="O30" s="61">
        <f t="shared" si="7"/>
        <v>100000</v>
      </c>
    </row>
    <row r="31" spans="1:15" ht="21">
      <c r="A31" s="153" t="s">
        <v>117</v>
      </c>
      <c r="B31" s="135">
        <v>100000</v>
      </c>
      <c r="C31" s="136"/>
      <c r="D31" s="136">
        <v>10000</v>
      </c>
      <c r="E31" s="136"/>
      <c r="F31" s="136">
        <v>20000</v>
      </c>
      <c r="G31" s="136"/>
      <c r="H31" s="136">
        <v>15000</v>
      </c>
      <c r="I31" s="136"/>
      <c r="J31" s="137">
        <v>20000</v>
      </c>
      <c r="K31" s="136"/>
      <c r="L31" s="136">
        <v>25000</v>
      </c>
      <c r="M31" s="136">
        <v>10000</v>
      </c>
      <c r="N31" s="136"/>
      <c r="O31" s="61">
        <f t="shared" si="7"/>
        <v>100000</v>
      </c>
    </row>
    <row r="32" spans="1:15" ht="21">
      <c r="A32" s="153" t="s">
        <v>119</v>
      </c>
      <c r="B32" s="135">
        <v>50000</v>
      </c>
      <c r="C32" s="138"/>
      <c r="D32" s="136"/>
      <c r="E32" s="136">
        <v>10000</v>
      </c>
      <c r="F32" s="136"/>
      <c r="G32" s="136"/>
      <c r="H32" s="136">
        <v>15000</v>
      </c>
      <c r="I32" s="136"/>
      <c r="J32" s="136"/>
      <c r="K32" s="136">
        <v>10000</v>
      </c>
      <c r="L32" s="136"/>
      <c r="M32" s="136"/>
      <c r="N32" s="136">
        <v>15000</v>
      </c>
      <c r="O32" s="61">
        <f t="shared" si="7"/>
        <v>50000</v>
      </c>
    </row>
    <row r="33" spans="1:15" s="49" customFormat="1" ht="25.5" customHeight="1">
      <c r="A33" s="126" t="s">
        <v>230</v>
      </c>
      <c r="B33" s="135">
        <v>190000</v>
      </c>
      <c r="C33" s="138"/>
      <c r="D33" s="138"/>
      <c r="E33" s="138">
        <f>E34+E35+E36</f>
        <v>45000</v>
      </c>
      <c r="F33" s="138"/>
      <c r="G33" s="138"/>
      <c r="H33" s="138">
        <f>H34+H35+H36</f>
        <v>50000</v>
      </c>
      <c r="I33" s="138"/>
      <c r="J33" s="138"/>
      <c r="K33" s="138">
        <f>K34+K35+K36</f>
        <v>45000</v>
      </c>
      <c r="L33" s="138"/>
      <c r="M33" s="138"/>
      <c r="N33" s="138">
        <f>N34+N35+N36</f>
        <v>50000</v>
      </c>
      <c r="O33" s="61">
        <f t="shared" si="7"/>
        <v>190000</v>
      </c>
    </row>
    <row r="34" spans="1:16" s="49" customFormat="1" ht="25.5" customHeight="1">
      <c r="A34" s="126" t="s">
        <v>120</v>
      </c>
      <c r="B34" s="110">
        <v>120000</v>
      </c>
      <c r="C34" s="136"/>
      <c r="D34" s="136"/>
      <c r="E34" s="136">
        <v>30000</v>
      </c>
      <c r="F34" s="136"/>
      <c r="G34" s="136"/>
      <c r="H34" s="136">
        <v>30000</v>
      </c>
      <c r="I34" s="136"/>
      <c r="J34" s="136"/>
      <c r="K34" s="136">
        <v>30000</v>
      </c>
      <c r="L34" s="136"/>
      <c r="M34" s="136"/>
      <c r="N34" s="136">
        <v>30000</v>
      </c>
      <c r="O34" s="61">
        <f t="shared" si="7"/>
        <v>120000</v>
      </c>
      <c r="P34" s="49" t="s">
        <v>10</v>
      </c>
    </row>
    <row r="35" spans="1:15" s="41" customFormat="1" ht="21">
      <c r="A35" s="139" t="s">
        <v>122</v>
      </c>
      <c r="B35" s="110">
        <v>20000</v>
      </c>
      <c r="C35" s="136"/>
      <c r="D35" s="136"/>
      <c r="E35" s="136">
        <v>5000</v>
      </c>
      <c r="F35" s="136"/>
      <c r="G35" s="136"/>
      <c r="H35" s="136">
        <v>5000</v>
      </c>
      <c r="I35" s="136"/>
      <c r="J35" s="136"/>
      <c r="K35" s="136">
        <v>5000</v>
      </c>
      <c r="L35" s="136"/>
      <c r="M35" s="136"/>
      <c r="N35" s="136">
        <v>5000</v>
      </c>
      <c r="O35" s="61">
        <f t="shared" si="7"/>
        <v>20000</v>
      </c>
    </row>
    <row r="36" spans="1:15" s="19" customFormat="1" ht="21">
      <c r="A36" s="155" t="s">
        <v>125</v>
      </c>
      <c r="B36" s="110">
        <v>50000</v>
      </c>
      <c r="C36" s="156"/>
      <c r="D36" s="156"/>
      <c r="E36" s="156">
        <v>10000</v>
      </c>
      <c r="F36" s="156"/>
      <c r="G36" s="156"/>
      <c r="H36" s="156">
        <v>15000</v>
      </c>
      <c r="I36" s="156"/>
      <c r="J36" s="156"/>
      <c r="K36" s="156">
        <v>10000</v>
      </c>
      <c r="L36" s="156"/>
      <c r="M36" s="156"/>
      <c r="N36" s="156">
        <v>15000</v>
      </c>
      <c r="O36" s="61">
        <f t="shared" si="7"/>
        <v>50000</v>
      </c>
    </row>
    <row r="37" spans="1:17" s="19" customFormat="1" ht="21" customHeight="1">
      <c r="A37" s="140" t="s">
        <v>213</v>
      </c>
      <c r="B37" s="141">
        <v>115200</v>
      </c>
      <c r="C37" s="142"/>
      <c r="D37" s="142"/>
      <c r="E37" s="142">
        <f>E38+E39+E47+E48+E49+E50</f>
        <v>86600</v>
      </c>
      <c r="F37" s="142"/>
      <c r="G37" s="142"/>
      <c r="H37" s="142"/>
      <c r="I37" s="142"/>
      <c r="J37" s="142"/>
      <c r="K37" s="142">
        <f>K38+K39+K47+K48+K49+K50</f>
        <v>28600</v>
      </c>
      <c r="L37" s="142"/>
      <c r="M37" s="142"/>
      <c r="N37" s="142"/>
      <c r="O37" s="61">
        <f t="shared" si="7"/>
        <v>115200</v>
      </c>
      <c r="Q37" s="19" t="s">
        <v>10</v>
      </c>
    </row>
    <row r="38" spans="1:15" s="19" customFormat="1" ht="40.5" customHeight="1">
      <c r="A38" s="132" t="s">
        <v>214</v>
      </c>
      <c r="B38" s="110">
        <v>22000</v>
      </c>
      <c r="C38" s="143"/>
      <c r="D38" s="143"/>
      <c r="E38" s="143">
        <v>22000</v>
      </c>
      <c r="F38" s="143"/>
      <c r="G38" s="143"/>
      <c r="H38" s="143"/>
      <c r="I38" s="143"/>
      <c r="J38" s="143"/>
      <c r="K38" s="143"/>
      <c r="L38" s="143"/>
      <c r="M38" s="143"/>
      <c r="N38" s="143"/>
      <c r="O38" s="61">
        <f t="shared" si="7"/>
        <v>22000</v>
      </c>
    </row>
    <row r="39" spans="1:15" s="19" customFormat="1" ht="60" customHeight="1">
      <c r="A39" s="127" t="s">
        <v>215</v>
      </c>
      <c r="B39" s="110">
        <v>28600</v>
      </c>
      <c r="C39" s="107"/>
      <c r="D39" s="107"/>
      <c r="E39" s="107"/>
      <c r="F39" s="107"/>
      <c r="G39" s="107"/>
      <c r="H39" s="107"/>
      <c r="I39" s="107"/>
      <c r="J39" s="110"/>
      <c r="K39" s="107">
        <v>28600</v>
      </c>
      <c r="L39" s="107"/>
      <c r="M39" s="107"/>
      <c r="N39" s="107"/>
      <c r="O39" s="61">
        <f t="shared" si="7"/>
        <v>28600</v>
      </c>
    </row>
    <row r="40" spans="1:15" s="19" customFormat="1" ht="20.25" customHeight="1">
      <c r="A40" s="129"/>
      <c r="B40" s="112"/>
      <c r="C40" s="111"/>
      <c r="D40" s="111"/>
      <c r="E40" s="111"/>
      <c r="F40" s="111"/>
      <c r="G40" s="111"/>
      <c r="H40" s="111"/>
      <c r="I40" s="111"/>
      <c r="J40" s="112"/>
      <c r="K40" s="111"/>
      <c r="L40" s="111"/>
      <c r="M40" s="111"/>
      <c r="N40" s="111"/>
      <c r="O40" s="67"/>
    </row>
    <row r="41" spans="1:15" s="19" customFormat="1" ht="34.5" customHeight="1">
      <c r="A41" s="129"/>
      <c r="B41" s="112"/>
      <c r="C41" s="111"/>
      <c r="D41" s="111"/>
      <c r="E41" s="111"/>
      <c r="F41" s="111"/>
      <c r="G41" s="111"/>
      <c r="H41" s="111"/>
      <c r="I41" s="111"/>
      <c r="J41" s="112"/>
      <c r="K41" s="111"/>
      <c r="L41" s="111"/>
      <c r="M41" s="111"/>
      <c r="N41" s="111"/>
      <c r="O41" s="67"/>
    </row>
    <row r="42" spans="1:15" s="19" customFormat="1" ht="20.25" customHeight="1">
      <c r="A42" s="170" t="s">
        <v>38</v>
      </c>
      <c r="B42" s="169"/>
      <c r="C42" s="169"/>
      <c r="D42" s="169"/>
      <c r="E42" s="167" t="s">
        <v>39</v>
      </c>
      <c r="F42" s="167"/>
      <c r="G42" s="167"/>
      <c r="H42" s="168" t="s">
        <v>38</v>
      </c>
      <c r="I42" s="168" t="s">
        <v>10</v>
      </c>
      <c r="J42" s="168"/>
      <c r="K42" s="169"/>
      <c r="L42" s="168" t="s">
        <v>40</v>
      </c>
      <c r="M42" s="168"/>
      <c r="N42" s="173"/>
      <c r="O42" s="67"/>
    </row>
    <row r="43" spans="1:15" s="19" customFormat="1" ht="25.5" customHeight="1">
      <c r="A43" s="170"/>
      <c r="B43" s="241" t="s">
        <v>46</v>
      </c>
      <c r="C43" s="241"/>
      <c r="D43" s="241"/>
      <c r="E43" s="167"/>
      <c r="F43" s="167"/>
      <c r="G43" s="168"/>
      <c r="H43" s="168"/>
      <c r="I43" s="241" t="s">
        <v>41</v>
      </c>
      <c r="J43" s="241"/>
      <c r="K43" s="241"/>
      <c r="L43" s="167"/>
      <c r="M43" s="167"/>
      <c r="N43" s="173"/>
      <c r="O43" s="67"/>
    </row>
    <row r="44" spans="1:17" s="39" customFormat="1" ht="21">
      <c r="A44" s="170" t="s">
        <v>42</v>
      </c>
      <c r="B44" s="242" t="s">
        <v>43</v>
      </c>
      <c r="C44" s="242"/>
      <c r="D44" s="242"/>
      <c r="E44" s="167"/>
      <c r="F44" s="167"/>
      <c r="G44" s="168"/>
      <c r="H44" s="168" t="s">
        <v>42</v>
      </c>
      <c r="I44" s="242" t="s">
        <v>44</v>
      </c>
      <c r="J44" s="242"/>
      <c r="K44" s="242"/>
      <c r="L44" s="171"/>
      <c r="M44" s="171"/>
      <c r="N44" s="174"/>
      <c r="O44" s="69"/>
      <c r="Q44" s="39" t="s">
        <v>10</v>
      </c>
    </row>
    <row r="45" spans="1:17" s="38" customFormat="1" ht="21">
      <c r="A45" s="243" t="s">
        <v>0</v>
      </c>
      <c r="B45" s="102" t="s">
        <v>1</v>
      </c>
      <c r="C45" s="259" t="s">
        <v>3</v>
      </c>
      <c r="D45" s="260"/>
      <c r="E45" s="261"/>
      <c r="F45" s="259" t="s">
        <v>4</v>
      </c>
      <c r="G45" s="260"/>
      <c r="H45" s="261"/>
      <c r="I45" s="259" t="s">
        <v>5</v>
      </c>
      <c r="J45" s="260"/>
      <c r="K45" s="261"/>
      <c r="L45" s="259" t="s">
        <v>6</v>
      </c>
      <c r="M45" s="260"/>
      <c r="N45" s="261"/>
      <c r="O45" s="70"/>
      <c r="Q45" s="38" t="s">
        <v>10</v>
      </c>
    </row>
    <row r="46" spans="1:15" s="38" customFormat="1" ht="21">
      <c r="A46" s="244"/>
      <c r="B46" s="102" t="s">
        <v>2</v>
      </c>
      <c r="C46" s="103" t="s">
        <v>180</v>
      </c>
      <c r="D46" s="103" t="s">
        <v>181</v>
      </c>
      <c r="E46" s="103" t="s">
        <v>182</v>
      </c>
      <c r="F46" s="103" t="s">
        <v>183</v>
      </c>
      <c r="G46" s="103" t="s">
        <v>184</v>
      </c>
      <c r="H46" s="104" t="s">
        <v>185</v>
      </c>
      <c r="I46" s="103" t="s">
        <v>186</v>
      </c>
      <c r="J46" s="103" t="s">
        <v>187</v>
      </c>
      <c r="K46" s="103" t="s">
        <v>188</v>
      </c>
      <c r="L46" s="103" t="s">
        <v>189</v>
      </c>
      <c r="M46" s="103" t="s">
        <v>190</v>
      </c>
      <c r="N46" s="103" t="s">
        <v>191</v>
      </c>
      <c r="O46" s="70"/>
    </row>
    <row r="47" spans="1:15" s="38" customFormat="1" ht="37.5">
      <c r="A47" s="153" t="s">
        <v>216</v>
      </c>
      <c r="B47" s="110">
        <v>15000</v>
      </c>
      <c r="C47" s="107"/>
      <c r="D47" s="107"/>
      <c r="E47" s="107">
        <v>15000</v>
      </c>
      <c r="F47" s="107"/>
      <c r="G47" s="107"/>
      <c r="H47" s="107"/>
      <c r="I47" s="107"/>
      <c r="J47" s="110"/>
      <c r="K47" s="107"/>
      <c r="L47" s="107"/>
      <c r="M47" s="107"/>
      <c r="N47" s="107"/>
      <c r="O47" s="70"/>
    </row>
    <row r="48" spans="1:15" s="38" customFormat="1" ht="37.5">
      <c r="A48" s="153" t="s">
        <v>217</v>
      </c>
      <c r="B48" s="110">
        <v>2600</v>
      </c>
      <c r="C48" s="107"/>
      <c r="D48" s="107"/>
      <c r="E48" s="107">
        <v>2600</v>
      </c>
      <c r="F48" s="107"/>
      <c r="G48" s="107"/>
      <c r="H48" s="107"/>
      <c r="I48" s="107"/>
      <c r="J48" s="110"/>
      <c r="K48" s="107"/>
      <c r="L48" s="107"/>
      <c r="M48" s="107"/>
      <c r="N48" s="107"/>
      <c r="O48" s="70"/>
    </row>
    <row r="49" spans="1:15" s="38" customFormat="1" ht="37.5">
      <c r="A49" s="153" t="s">
        <v>218</v>
      </c>
      <c r="B49" s="110">
        <v>42000</v>
      </c>
      <c r="C49" s="107"/>
      <c r="D49" s="107"/>
      <c r="E49" s="107">
        <v>42000</v>
      </c>
      <c r="F49" s="107"/>
      <c r="G49" s="107"/>
      <c r="H49" s="107"/>
      <c r="I49" s="107"/>
      <c r="J49" s="110"/>
      <c r="K49" s="107"/>
      <c r="L49" s="107"/>
      <c r="M49" s="107"/>
      <c r="N49" s="107"/>
      <c r="O49" s="70"/>
    </row>
    <row r="50" spans="1:15" s="74" customFormat="1" ht="21">
      <c r="A50" s="126" t="s">
        <v>219</v>
      </c>
      <c r="B50" s="110">
        <v>5000</v>
      </c>
      <c r="C50" s="144"/>
      <c r="D50" s="144"/>
      <c r="E50" s="107">
        <v>5000</v>
      </c>
      <c r="F50" s="144"/>
      <c r="G50" s="107"/>
      <c r="H50" s="107"/>
      <c r="I50" s="107"/>
      <c r="J50" s="110"/>
      <c r="K50" s="107"/>
      <c r="L50" s="107"/>
      <c r="M50" s="144"/>
      <c r="N50" s="144"/>
      <c r="O50" s="38"/>
    </row>
    <row r="51" spans="1:14" s="38" customFormat="1" ht="21">
      <c r="A51" s="179"/>
      <c r="B51" s="112"/>
      <c r="C51" s="187"/>
      <c r="D51" s="187"/>
      <c r="E51" s="111"/>
      <c r="F51" s="187"/>
      <c r="G51" s="111"/>
      <c r="H51" s="111"/>
      <c r="I51" s="111"/>
      <c r="J51" s="112"/>
      <c r="K51" s="111"/>
      <c r="L51" s="111"/>
      <c r="M51" s="187"/>
      <c r="N51" s="187"/>
    </row>
    <row r="52" spans="1:14" s="38" customFormat="1" ht="21">
      <c r="A52" s="179"/>
      <c r="B52" s="112"/>
      <c r="C52" s="187"/>
      <c r="D52" s="187"/>
      <c r="E52" s="111"/>
      <c r="F52" s="187"/>
      <c r="G52" s="111"/>
      <c r="H52" s="111"/>
      <c r="I52" s="111"/>
      <c r="J52" s="112"/>
      <c r="K52" s="111"/>
      <c r="L52" s="111"/>
      <c r="M52" s="187"/>
      <c r="N52" s="187"/>
    </row>
    <row r="53" spans="1:14" s="20" customFormat="1" ht="21">
      <c r="A53" s="179"/>
      <c r="B53" s="112"/>
      <c r="C53" s="187"/>
      <c r="D53" s="187"/>
      <c r="E53" s="111"/>
      <c r="F53" s="187"/>
      <c r="G53" s="187"/>
      <c r="H53" s="111"/>
      <c r="I53" s="111"/>
      <c r="J53" s="112"/>
      <c r="K53" s="111"/>
      <c r="L53" s="111"/>
      <c r="M53" s="187"/>
      <c r="N53" s="187"/>
    </row>
    <row r="54" spans="1:14" s="20" customFormat="1" ht="21">
      <c r="A54" s="170" t="s">
        <v>38</v>
      </c>
      <c r="B54" s="169"/>
      <c r="C54" s="169"/>
      <c r="D54" s="169"/>
      <c r="E54" s="167" t="s">
        <v>39</v>
      </c>
      <c r="F54" s="167"/>
      <c r="G54" s="167"/>
      <c r="H54" s="168" t="s">
        <v>38</v>
      </c>
      <c r="I54" s="168" t="s">
        <v>10</v>
      </c>
      <c r="J54" s="168"/>
      <c r="K54" s="169"/>
      <c r="L54" s="168" t="s">
        <v>40</v>
      </c>
      <c r="M54" s="168"/>
      <c r="N54" s="173"/>
    </row>
    <row r="55" spans="1:14" s="50" customFormat="1" ht="21">
      <c r="A55" s="170"/>
      <c r="B55" s="241" t="s">
        <v>46</v>
      </c>
      <c r="C55" s="241"/>
      <c r="D55" s="241"/>
      <c r="E55" s="167"/>
      <c r="F55" s="167"/>
      <c r="G55" s="168"/>
      <c r="H55" s="168"/>
      <c r="I55" s="241" t="s">
        <v>41</v>
      </c>
      <c r="J55" s="241"/>
      <c r="K55" s="241"/>
      <c r="L55" s="167"/>
      <c r="M55" s="167"/>
      <c r="N55" s="173"/>
    </row>
    <row r="56" spans="1:14" s="50" customFormat="1" ht="21">
      <c r="A56" s="170" t="s">
        <v>42</v>
      </c>
      <c r="B56" s="242" t="s">
        <v>43</v>
      </c>
      <c r="C56" s="242"/>
      <c r="D56" s="242"/>
      <c r="E56" s="167"/>
      <c r="F56" s="167"/>
      <c r="G56" s="168"/>
      <c r="H56" s="168" t="s">
        <v>42</v>
      </c>
      <c r="I56" s="242" t="s">
        <v>44</v>
      </c>
      <c r="J56" s="242"/>
      <c r="K56" s="242"/>
      <c r="L56" s="171"/>
      <c r="M56" s="171"/>
      <c r="N56" s="174"/>
    </row>
    <row r="57" spans="1:14" s="19" customFormat="1" ht="21">
      <c r="A57" s="170"/>
      <c r="B57" s="241" t="s">
        <v>46</v>
      </c>
      <c r="C57" s="241"/>
      <c r="D57" s="241"/>
      <c r="E57" s="167"/>
      <c r="F57" s="167"/>
      <c r="G57" s="168"/>
      <c r="H57" s="168"/>
      <c r="I57" s="241" t="s">
        <v>41</v>
      </c>
      <c r="J57" s="241"/>
      <c r="K57" s="241"/>
      <c r="L57" s="167"/>
      <c r="M57" s="167"/>
      <c r="N57" s="173"/>
    </row>
    <row r="58" spans="1:14" s="19" customFormat="1" ht="21">
      <c r="A58" s="170" t="s">
        <v>42</v>
      </c>
      <c r="B58" s="242" t="s">
        <v>43</v>
      </c>
      <c r="C58" s="242"/>
      <c r="D58" s="242"/>
      <c r="E58" s="167"/>
      <c r="F58" s="167"/>
      <c r="G58" s="168"/>
      <c r="H58" s="168" t="s">
        <v>42</v>
      </c>
      <c r="I58" s="242" t="s">
        <v>44</v>
      </c>
      <c r="J58" s="242"/>
      <c r="K58" s="242"/>
      <c r="L58" s="171"/>
      <c r="M58" s="171"/>
      <c r="N58" s="174"/>
    </row>
    <row r="60" spans="1:13" ht="21">
      <c r="A60" s="170"/>
      <c r="B60" s="242"/>
      <c r="C60" s="242"/>
      <c r="D60" s="242"/>
      <c r="E60" s="167"/>
      <c r="F60" s="167"/>
      <c r="G60" s="168"/>
      <c r="H60" s="168"/>
      <c r="I60" s="242"/>
      <c r="J60" s="242"/>
      <c r="K60" s="242"/>
      <c r="L60" s="171"/>
      <c r="M60" s="171"/>
    </row>
  </sheetData>
  <sheetProtection/>
  <mergeCells count="35">
    <mergeCell ref="B58:D58"/>
    <mergeCell ref="I58:K58"/>
    <mergeCell ref="B22:D22"/>
    <mergeCell ref="I22:K22"/>
    <mergeCell ref="B23:D23"/>
    <mergeCell ref="I23:K23"/>
    <mergeCell ref="B55:D55"/>
    <mergeCell ref="I55:K55"/>
    <mergeCell ref="B60:D60"/>
    <mergeCell ref="I60:K60"/>
    <mergeCell ref="A24:A25"/>
    <mergeCell ref="C24:E24"/>
    <mergeCell ref="F24:H24"/>
    <mergeCell ref="I24:K24"/>
    <mergeCell ref="B43:D43"/>
    <mergeCell ref="I43:K43"/>
    <mergeCell ref="B57:D57"/>
    <mergeCell ref="I57:K57"/>
    <mergeCell ref="A45:A46"/>
    <mergeCell ref="C45:E45"/>
    <mergeCell ref="F45:H45"/>
    <mergeCell ref="I45:K45"/>
    <mergeCell ref="L45:N45"/>
    <mergeCell ref="B44:D44"/>
    <mergeCell ref="I44:K44"/>
    <mergeCell ref="B56:D56"/>
    <mergeCell ref="I56:K56"/>
    <mergeCell ref="A1:N1"/>
    <mergeCell ref="A2:N2"/>
    <mergeCell ref="A3:A4"/>
    <mergeCell ref="C3:E3"/>
    <mergeCell ref="F3:H3"/>
    <mergeCell ref="I3:K3"/>
    <mergeCell ref="L3:N3"/>
    <mergeCell ref="L24:N24"/>
  </mergeCells>
  <printOptions/>
  <pageMargins left="0.26" right="0.19" top="0.71" bottom="0.41" header="0.2" footer="0.1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Q130"/>
  <sheetViews>
    <sheetView zoomScaleSheetLayoutView="100" zoomScalePageLayoutView="0" workbookViewId="0" topLeftCell="A1">
      <selection activeCell="F3" sqref="F3:H3"/>
    </sheetView>
  </sheetViews>
  <sheetFormatPr defaultColWidth="9.140625" defaultRowHeight="21.75"/>
  <cols>
    <col min="1" max="1" width="38.7109375" style="14" customWidth="1"/>
    <col min="2" max="2" width="10.421875" style="23" customWidth="1"/>
    <col min="3" max="4" width="8.7109375" style="23" customWidth="1"/>
    <col min="5" max="5" width="9.28125" style="23" customWidth="1"/>
    <col min="6" max="6" width="9.421875" style="23" customWidth="1"/>
    <col min="7" max="8" width="8.7109375" style="23" customWidth="1"/>
    <col min="9" max="9" width="9.140625" style="23" customWidth="1"/>
    <col min="10" max="12" width="8.7109375" style="23" customWidth="1"/>
    <col min="13" max="13" width="8.57421875" style="23" customWidth="1"/>
    <col min="14" max="14" width="8.7109375" style="23" customWidth="1"/>
    <col min="15" max="15" width="11.421875" style="13" customWidth="1"/>
    <col min="16" max="16384" width="9.140625" style="14" customWidth="1"/>
  </cols>
  <sheetData>
    <row r="1" spans="1:14" ht="20.25" customHeight="1">
      <c r="A1" s="256" t="s">
        <v>82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</row>
    <row r="2" spans="1:14" ht="20.25" customHeight="1">
      <c r="A2" s="257" t="s">
        <v>45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</row>
    <row r="3" spans="1:15" s="59" customFormat="1" ht="15" customHeight="1">
      <c r="A3" s="243" t="s">
        <v>0</v>
      </c>
      <c r="B3" s="78" t="s">
        <v>1</v>
      </c>
      <c r="C3" s="251" t="s">
        <v>3</v>
      </c>
      <c r="D3" s="252"/>
      <c r="E3" s="253"/>
      <c r="F3" s="251" t="s">
        <v>11</v>
      </c>
      <c r="G3" s="252"/>
      <c r="H3" s="253"/>
      <c r="I3" s="251" t="s">
        <v>12</v>
      </c>
      <c r="J3" s="252"/>
      <c r="K3" s="253"/>
      <c r="L3" s="251" t="s">
        <v>13</v>
      </c>
      <c r="M3" s="252"/>
      <c r="N3" s="253"/>
      <c r="O3" s="58"/>
    </row>
    <row r="4" spans="1:15" s="59" customFormat="1" ht="17.25" customHeight="1">
      <c r="A4" s="244"/>
      <c r="B4" s="78" t="s">
        <v>2</v>
      </c>
      <c r="C4" s="103" t="s">
        <v>83</v>
      </c>
      <c r="D4" s="103" t="s">
        <v>84</v>
      </c>
      <c r="E4" s="103" t="s">
        <v>85</v>
      </c>
      <c r="F4" s="103" t="s">
        <v>86</v>
      </c>
      <c r="G4" s="103" t="s">
        <v>87</v>
      </c>
      <c r="H4" s="104" t="s">
        <v>88</v>
      </c>
      <c r="I4" s="103" t="s">
        <v>89</v>
      </c>
      <c r="J4" s="103" t="s">
        <v>90</v>
      </c>
      <c r="K4" s="103" t="s">
        <v>91</v>
      </c>
      <c r="L4" s="103" t="s">
        <v>92</v>
      </c>
      <c r="M4" s="103" t="s">
        <v>93</v>
      </c>
      <c r="N4" s="103" t="s">
        <v>94</v>
      </c>
      <c r="O4" s="58"/>
    </row>
    <row r="5" spans="1:15" s="7" customFormat="1" ht="20.25" customHeight="1">
      <c r="A5" s="162" t="s">
        <v>28</v>
      </c>
      <c r="B5" s="100">
        <v>2402559</v>
      </c>
      <c r="C5" s="100">
        <f>C6+C11+C50</f>
        <v>126635</v>
      </c>
      <c r="D5" s="100">
        <f aca="true" t="shared" si="0" ref="D5:N5">D6+D11+D50</f>
        <v>145135</v>
      </c>
      <c r="E5" s="100">
        <f t="shared" si="0"/>
        <v>287558</v>
      </c>
      <c r="F5" s="100">
        <f t="shared" si="0"/>
        <v>205135</v>
      </c>
      <c r="G5" s="100">
        <f t="shared" si="0"/>
        <v>126635</v>
      </c>
      <c r="H5" s="100">
        <f t="shared" si="0"/>
        <v>237135</v>
      </c>
      <c r="I5" s="100">
        <f t="shared" si="0"/>
        <v>251635</v>
      </c>
      <c r="J5" s="100">
        <f t="shared" si="0"/>
        <v>305135</v>
      </c>
      <c r="K5" s="100">
        <f t="shared" si="0"/>
        <v>226635</v>
      </c>
      <c r="L5" s="100">
        <f t="shared" si="0"/>
        <v>144635</v>
      </c>
      <c r="M5" s="100">
        <f t="shared" si="0"/>
        <v>126635</v>
      </c>
      <c r="N5" s="100">
        <f t="shared" si="0"/>
        <v>219651</v>
      </c>
      <c r="O5" s="60">
        <f>C5+D5+E5+F5+G5+H5+I5+J5+K5+L5+M5+N5</f>
        <v>2402559</v>
      </c>
    </row>
    <row r="6" spans="1:15" s="7" customFormat="1" ht="20.25" customHeight="1">
      <c r="A6" s="115" t="s">
        <v>313</v>
      </c>
      <c r="B6" s="97">
        <v>969636</v>
      </c>
      <c r="C6" s="97">
        <f>C7+C8+C9+C10</f>
        <v>80803</v>
      </c>
      <c r="D6" s="97">
        <f aca="true" t="shared" si="1" ref="D6:N6">D7+D8+D9+D10</f>
        <v>80803</v>
      </c>
      <c r="E6" s="97">
        <f t="shared" si="1"/>
        <v>80803</v>
      </c>
      <c r="F6" s="97">
        <f t="shared" si="1"/>
        <v>80803</v>
      </c>
      <c r="G6" s="97">
        <f t="shared" si="1"/>
        <v>80803</v>
      </c>
      <c r="H6" s="97">
        <f t="shared" si="1"/>
        <v>80803</v>
      </c>
      <c r="I6" s="97">
        <f t="shared" si="1"/>
        <v>80803</v>
      </c>
      <c r="J6" s="97">
        <f t="shared" si="1"/>
        <v>80803</v>
      </c>
      <c r="K6" s="97">
        <f t="shared" si="1"/>
        <v>80803</v>
      </c>
      <c r="L6" s="97">
        <f t="shared" si="1"/>
        <v>80803</v>
      </c>
      <c r="M6" s="97">
        <f t="shared" si="1"/>
        <v>80803</v>
      </c>
      <c r="N6" s="97">
        <f t="shared" si="1"/>
        <v>80803</v>
      </c>
      <c r="O6" s="60">
        <f aca="true" t="shared" si="2" ref="O6:O24">C6+D6+E6+F6+G6+H6+I6+J6+K6+L6+M6+N6</f>
        <v>969636</v>
      </c>
    </row>
    <row r="7" spans="1:15" s="7" customFormat="1" ht="20.25" customHeight="1">
      <c r="A7" s="114" t="s">
        <v>233</v>
      </c>
      <c r="B7" s="100">
        <v>413400</v>
      </c>
      <c r="C7" s="97">
        <v>34450</v>
      </c>
      <c r="D7" s="97">
        <v>34450</v>
      </c>
      <c r="E7" s="97">
        <v>34450</v>
      </c>
      <c r="F7" s="97">
        <v>34450</v>
      </c>
      <c r="G7" s="97">
        <v>34450</v>
      </c>
      <c r="H7" s="97">
        <v>34450</v>
      </c>
      <c r="I7" s="97">
        <v>34450</v>
      </c>
      <c r="J7" s="97">
        <v>34450</v>
      </c>
      <c r="K7" s="97">
        <v>34450</v>
      </c>
      <c r="L7" s="97">
        <v>34450</v>
      </c>
      <c r="M7" s="97">
        <v>34450</v>
      </c>
      <c r="N7" s="97">
        <v>34450</v>
      </c>
      <c r="O7" s="60">
        <f t="shared" si="2"/>
        <v>413400</v>
      </c>
    </row>
    <row r="8" spans="1:15" s="7" customFormat="1" ht="20.25" customHeight="1">
      <c r="A8" s="114" t="s">
        <v>115</v>
      </c>
      <c r="B8" s="100">
        <v>42000</v>
      </c>
      <c r="C8" s="97">
        <v>3500</v>
      </c>
      <c r="D8" s="97">
        <v>3500</v>
      </c>
      <c r="E8" s="97">
        <v>3500</v>
      </c>
      <c r="F8" s="97">
        <v>3500</v>
      </c>
      <c r="G8" s="97">
        <v>3500</v>
      </c>
      <c r="H8" s="97">
        <v>3500</v>
      </c>
      <c r="I8" s="97">
        <v>3500</v>
      </c>
      <c r="J8" s="97">
        <v>3500</v>
      </c>
      <c r="K8" s="97">
        <v>3500</v>
      </c>
      <c r="L8" s="97">
        <v>3500</v>
      </c>
      <c r="M8" s="97">
        <v>3500</v>
      </c>
      <c r="N8" s="97">
        <v>3500</v>
      </c>
      <c r="O8" s="60">
        <f t="shared" si="2"/>
        <v>42000</v>
      </c>
    </row>
    <row r="9" spans="1:15" s="7" customFormat="1" ht="20.25" customHeight="1">
      <c r="A9" s="114" t="s">
        <v>236</v>
      </c>
      <c r="B9" s="100">
        <v>466236</v>
      </c>
      <c r="C9" s="182">
        <v>38853</v>
      </c>
      <c r="D9" s="182">
        <v>38853</v>
      </c>
      <c r="E9" s="182">
        <v>38853</v>
      </c>
      <c r="F9" s="182">
        <v>38853</v>
      </c>
      <c r="G9" s="182">
        <v>38853</v>
      </c>
      <c r="H9" s="182">
        <v>38853</v>
      </c>
      <c r="I9" s="182">
        <v>38853</v>
      </c>
      <c r="J9" s="182">
        <v>38853</v>
      </c>
      <c r="K9" s="182">
        <v>38853</v>
      </c>
      <c r="L9" s="182">
        <v>38853</v>
      </c>
      <c r="M9" s="182">
        <v>38853</v>
      </c>
      <c r="N9" s="182">
        <v>38853</v>
      </c>
      <c r="O9" s="60">
        <f t="shared" si="2"/>
        <v>466236</v>
      </c>
    </row>
    <row r="10" spans="1:15" s="7" customFormat="1" ht="20.25" customHeight="1">
      <c r="A10" s="114" t="s">
        <v>237</v>
      </c>
      <c r="B10" s="100">
        <v>48000</v>
      </c>
      <c r="C10" s="182">
        <v>4000</v>
      </c>
      <c r="D10" s="182">
        <v>4000</v>
      </c>
      <c r="E10" s="182">
        <v>4000</v>
      </c>
      <c r="F10" s="182">
        <v>4000</v>
      </c>
      <c r="G10" s="182">
        <v>4000</v>
      </c>
      <c r="H10" s="182">
        <v>4000</v>
      </c>
      <c r="I10" s="182">
        <v>4000</v>
      </c>
      <c r="J10" s="182">
        <v>4000</v>
      </c>
      <c r="K10" s="182">
        <v>4000</v>
      </c>
      <c r="L10" s="182">
        <v>4000</v>
      </c>
      <c r="M10" s="182">
        <v>4000</v>
      </c>
      <c r="N10" s="182">
        <v>4000</v>
      </c>
      <c r="O10" s="60">
        <f t="shared" si="2"/>
        <v>48000</v>
      </c>
    </row>
    <row r="11" spans="1:15" s="7" customFormat="1" ht="22.5" customHeight="1">
      <c r="A11" s="118" t="s">
        <v>314</v>
      </c>
      <c r="B11" s="100">
        <v>1410923</v>
      </c>
      <c r="C11" s="100">
        <f>C12+C16+C45</f>
        <v>45832</v>
      </c>
      <c r="D11" s="100">
        <f aca="true" t="shared" si="3" ref="D11:N11">D12+D16+D45</f>
        <v>64332</v>
      </c>
      <c r="E11" s="100">
        <f t="shared" si="3"/>
        <v>206755</v>
      </c>
      <c r="F11" s="100">
        <f t="shared" si="3"/>
        <v>124332</v>
      </c>
      <c r="G11" s="100">
        <f t="shared" si="3"/>
        <v>45832</v>
      </c>
      <c r="H11" s="100">
        <f t="shared" si="3"/>
        <v>134332</v>
      </c>
      <c r="I11" s="100">
        <f t="shared" si="3"/>
        <v>170832</v>
      </c>
      <c r="J11" s="100">
        <f t="shared" si="3"/>
        <v>224332</v>
      </c>
      <c r="K11" s="100">
        <f t="shared" si="3"/>
        <v>145832</v>
      </c>
      <c r="L11" s="100">
        <f t="shared" si="3"/>
        <v>63832</v>
      </c>
      <c r="M11" s="100">
        <f t="shared" si="3"/>
        <v>45832</v>
      </c>
      <c r="N11" s="100">
        <f t="shared" si="3"/>
        <v>138848</v>
      </c>
      <c r="O11" s="60">
        <f t="shared" si="2"/>
        <v>1410923</v>
      </c>
    </row>
    <row r="12" spans="1:15" s="59" customFormat="1" ht="15" customHeight="1">
      <c r="A12" s="114" t="s">
        <v>226</v>
      </c>
      <c r="B12" s="101">
        <f>B13+B14+B15</f>
        <v>180923</v>
      </c>
      <c r="C12" s="101"/>
      <c r="D12" s="101">
        <f>D13+D14+D15</f>
        <v>3500</v>
      </c>
      <c r="E12" s="101">
        <f aca="true" t="shared" si="4" ref="E12:N12">E13+E14+E15</f>
        <v>110923</v>
      </c>
      <c r="F12" s="101">
        <f t="shared" si="4"/>
        <v>3500</v>
      </c>
      <c r="G12" s="101"/>
      <c r="H12" s="101">
        <f t="shared" si="4"/>
        <v>3500</v>
      </c>
      <c r="I12" s="101">
        <f t="shared" si="4"/>
        <v>25000</v>
      </c>
      <c r="J12" s="101">
        <f t="shared" si="4"/>
        <v>3500</v>
      </c>
      <c r="K12" s="101"/>
      <c r="L12" s="101">
        <f t="shared" si="4"/>
        <v>3000</v>
      </c>
      <c r="M12" s="101"/>
      <c r="N12" s="101">
        <f t="shared" si="4"/>
        <v>28000</v>
      </c>
      <c r="O12" s="60">
        <f t="shared" si="2"/>
        <v>180923</v>
      </c>
    </row>
    <row r="13" spans="1:15" s="59" customFormat="1" ht="39.75" customHeight="1">
      <c r="A13" s="84" t="s">
        <v>149</v>
      </c>
      <c r="B13" s="97">
        <v>110923</v>
      </c>
      <c r="C13" s="97"/>
      <c r="D13" s="97"/>
      <c r="E13" s="97">
        <v>110923</v>
      </c>
      <c r="F13" s="97"/>
      <c r="G13" s="97"/>
      <c r="H13" s="97"/>
      <c r="I13" s="97"/>
      <c r="J13" s="97"/>
      <c r="K13" s="97"/>
      <c r="L13" s="97"/>
      <c r="M13" s="97"/>
      <c r="N13" s="97"/>
      <c r="O13" s="60">
        <f t="shared" si="2"/>
        <v>110923</v>
      </c>
    </row>
    <row r="14" spans="1:15" s="15" customFormat="1" ht="39.75" customHeight="1">
      <c r="A14" s="114" t="s">
        <v>241</v>
      </c>
      <c r="B14" s="97">
        <v>20000</v>
      </c>
      <c r="C14" s="97"/>
      <c r="D14" s="97">
        <v>3500</v>
      </c>
      <c r="E14" s="97"/>
      <c r="F14" s="97">
        <v>3500</v>
      </c>
      <c r="G14" s="97"/>
      <c r="H14" s="97">
        <v>3500</v>
      </c>
      <c r="I14" s="97"/>
      <c r="J14" s="97">
        <v>3500</v>
      </c>
      <c r="K14" s="97"/>
      <c r="L14" s="97">
        <v>3000</v>
      </c>
      <c r="M14" s="97"/>
      <c r="N14" s="97">
        <v>3000</v>
      </c>
      <c r="O14" s="60">
        <f t="shared" si="2"/>
        <v>20000</v>
      </c>
    </row>
    <row r="15" spans="1:15" s="16" customFormat="1" ht="20.25" customHeight="1">
      <c r="A15" s="115" t="s">
        <v>243</v>
      </c>
      <c r="B15" s="97">
        <v>50000</v>
      </c>
      <c r="C15" s="116"/>
      <c r="D15" s="116"/>
      <c r="E15" s="116"/>
      <c r="F15" s="116"/>
      <c r="G15" s="117"/>
      <c r="H15" s="116"/>
      <c r="I15" s="116">
        <v>25000</v>
      </c>
      <c r="J15" s="116"/>
      <c r="K15" s="116"/>
      <c r="L15" s="116"/>
      <c r="M15" s="116"/>
      <c r="N15" s="116">
        <v>25000</v>
      </c>
      <c r="O15" s="60">
        <f t="shared" si="2"/>
        <v>50000</v>
      </c>
    </row>
    <row r="16" spans="1:15" s="17" customFormat="1" ht="20.25" customHeight="1">
      <c r="A16" s="118" t="s">
        <v>198</v>
      </c>
      <c r="B16" s="97">
        <f>B17+B18+B19+B20+B21+B29+B30+B31+B32+B33+B34+B35+B36+B37</f>
        <v>880000</v>
      </c>
      <c r="C16" s="116">
        <f>C17+C18+C19+C20+C21+C29+C30+C31+C32+C33+C34+C35+C36+C37</f>
        <v>33332</v>
      </c>
      <c r="D16" s="116">
        <f aca="true" t="shared" si="5" ref="D16:N16">D17+D18+D19+D20+D21+D29+D30+D31+D32+D33+D34+D35+D36+D37</f>
        <v>48332</v>
      </c>
      <c r="E16" s="116">
        <f t="shared" si="5"/>
        <v>33332</v>
      </c>
      <c r="F16" s="116">
        <f t="shared" si="5"/>
        <v>108332</v>
      </c>
      <c r="G16" s="116">
        <f t="shared" si="5"/>
        <v>33332</v>
      </c>
      <c r="H16" s="116">
        <f t="shared" si="5"/>
        <v>68332</v>
      </c>
      <c r="I16" s="116">
        <f t="shared" si="5"/>
        <v>133332</v>
      </c>
      <c r="J16" s="116">
        <f t="shared" si="5"/>
        <v>208332</v>
      </c>
      <c r="K16" s="116">
        <f t="shared" si="5"/>
        <v>83332</v>
      </c>
      <c r="L16" s="116">
        <f t="shared" si="5"/>
        <v>48332</v>
      </c>
      <c r="M16" s="116">
        <f t="shared" si="5"/>
        <v>33332</v>
      </c>
      <c r="N16" s="116">
        <f t="shared" si="5"/>
        <v>48348</v>
      </c>
      <c r="O16" s="60">
        <f t="shared" si="2"/>
        <v>880000</v>
      </c>
    </row>
    <row r="17" spans="1:15" s="17" customFormat="1" ht="20.25" customHeight="1">
      <c r="A17" s="120" t="s">
        <v>315</v>
      </c>
      <c r="B17" s="97">
        <v>300000</v>
      </c>
      <c r="C17" s="97">
        <v>25000</v>
      </c>
      <c r="D17" s="97">
        <v>25000</v>
      </c>
      <c r="E17" s="97">
        <v>25000</v>
      </c>
      <c r="F17" s="97">
        <v>25000</v>
      </c>
      <c r="G17" s="97">
        <v>25000</v>
      </c>
      <c r="H17" s="97">
        <v>25000</v>
      </c>
      <c r="I17" s="97">
        <v>25000</v>
      </c>
      <c r="J17" s="97">
        <v>25000</v>
      </c>
      <c r="K17" s="97">
        <v>25000</v>
      </c>
      <c r="L17" s="97">
        <v>25000</v>
      </c>
      <c r="M17" s="97">
        <v>25000</v>
      </c>
      <c r="N17" s="97">
        <v>25000</v>
      </c>
      <c r="O17" s="60">
        <f t="shared" si="2"/>
        <v>300000</v>
      </c>
    </row>
    <row r="18" spans="1:15" ht="25.5" customHeight="1">
      <c r="A18" s="118" t="s">
        <v>211</v>
      </c>
      <c r="B18" s="97">
        <v>50000</v>
      </c>
      <c r="C18" s="97">
        <v>4166</v>
      </c>
      <c r="D18" s="97">
        <v>4166</v>
      </c>
      <c r="E18" s="97">
        <v>4166</v>
      </c>
      <c r="F18" s="97">
        <v>4166</v>
      </c>
      <c r="G18" s="97">
        <v>4166</v>
      </c>
      <c r="H18" s="97">
        <v>4166</v>
      </c>
      <c r="I18" s="97">
        <v>4166</v>
      </c>
      <c r="J18" s="97">
        <v>4166</v>
      </c>
      <c r="K18" s="97">
        <v>4166</v>
      </c>
      <c r="L18" s="97">
        <v>4166</v>
      </c>
      <c r="M18" s="97">
        <v>4166</v>
      </c>
      <c r="N18" s="97">
        <v>4174</v>
      </c>
      <c r="O18" s="60">
        <f t="shared" si="2"/>
        <v>50000</v>
      </c>
    </row>
    <row r="19" spans="1:15" ht="40.5" customHeight="1">
      <c r="A19" s="114" t="s">
        <v>316</v>
      </c>
      <c r="B19" s="119">
        <v>30000</v>
      </c>
      <c r="C19" s="119"/>
      <c r="D19" s="119"/>
      <c r="E19" s="119"/>
      <c r="F19" s="119"/>
      <c r="G19" s="119"/>
      <c r="H19" s="119"/>
      <c r="I19" s="119"/>
      <c r="J19" s="119">
        <v>30000</v>
      </c>
      <c r="K19" s="119"/>
      <c r="L19" s="119"/>
      <c r="M19" s="119"/>
      <c r="N19" s="119"/>
      <c r="O19" s="60">
        <f t="shared" si="2"/>
        <v>30000</v>
      </c>
    </row>
    <row r="20" spans="1:15" s="16" customFormat="1" ht="38.25" customHeight="1">
      <c r="A20" s="114" t="s">
        <v>317</v>
      </c>
      <c r="B20" s="119">
        <v>30000</v>
      </c>
      <c r="C20" s="119"/>
      <c r="D20" s="119"/>
      <c r="E20" s="119"/>
      <c r="F20" s="119"/>
      <c r="G20" s="119"/>
      <c r="H20" s="119"/>
      <c r="I20" s="119">
        <v>30000</v>
      </c>
      <c r="J20" s="119"/>
      <c r="K20" s="119"/>
      <c r="L20" s="119"/>
      <c r="M20" s="119"/>
      <c r="N20" s="119"/>
      <c r="O20" s="60">
        <f t="shared" si="2"/>
        <v>30000</v>
      </c>
    </row>
    <row r="21" spans="1:15" ht="22.5" customHeight="1">
      <c r="A21" s="114" t="s">
        <v>318</v>
      </c>
      <c r="B21" s="97">
        <v>50000</v>
      </c>
      <c r="C21" s="97"/>
      <c r="D21" s="97"/>
      <c r="E21" s="97"/>
      <c r="F21" s="97">
        <v>50000</v>
      </c>
      <c r="G21" s="97"/>
      <c r="H21" s="97"/>
      <c r="I21" s="97"/>
      <c r="J21" s="97"/>
      <c r="K21" s="97"/>
      <c r="L21" s="97"/>
      <c r="M21" s="97"/>
      <c r="N21" s="97"/>
      <c r="O21" s="60">
        <f t="shared" si="2"/>
        <v>50000</v>
      </c>
    </row>
    <row r="22" spans="1:15" ht="18" customHeight="1">
      <c r="A22" s="188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60">
        <f t="shared" si="2"/>
        <v>0</v>
      </c>
    </row>
    <row r="23" spans="1:15" ht="14.25" customHeight="1">
      <c r="A23" s="188"/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60">
        <f t="shared" si="2"/>
        <v>0</v>
      </c>
    </row>
    <row r="24" spans="1:15" ht="20.25" customHeight="1">
      <c r="A24" s="170" t="s">
        <v>38</v>
      </c>
      <c r="B24" s="169"/>
      <c r="C24" s="169"/>
      <c r="D24" s="169"/>
      <c r="E24" s="167" t="s">
        <v>39</v>
      </c>
      <c r="F24" s="167"/>
      <c r="G24" s="167"/>
      <c r="H24" s="168" t="s">
        <v>38</v>
      </c>
      <c r="I24" s="168" t="s">
        <v>10</v>
      </c>
      <c r="J24" s="168"/>
      <c r="K24" s="169"/>
      <c r="L24" s="168" t="s">
        <v>40</v>
      </c>
      <c r="M24" s="168"/>
      <c r="N24" s="173"/>
      <c r="O24" s="60" t="e">
        <f t="shared" si="2"/>
        <v>#VALUE!</v>
      </c>
    </row>
    <row r="25" spans="1:15" ht="20.25" customHeight="1">
      <c r="A25" s="170"/>
      <c r="B25" s="241" t="s">
        <v>46</v>
      </c>
      <c r="C25" s="241"/>
      <c r="D25" s="241"/>
      <c r="E25" s="167"/>
      <c r="F25" s="167"/>
      <c r="G25" s="168"/>
      <c r="H25" s="168"/>
      <c r="I25" s="241" t="s">
        <v>41</v>
      </c>
      <c r="J25" s="241"/>
      <c r="K25" s="241"/>
      <c r="L25" s="167"/>
      <c r="M25" s="167"/>
      <c r="N25" s="173"/>
      <c r="O25" s="22">
        <f>SUM(C16:N16)</f>
        <v>880000</v>
      </c>
    </row>
    <row r="26" spans="1:15" s="6" customFormat="1" ht="20.25" customHeight="1">
      <c r="A26" s="170" t="s">
        <v>42</v>
      </c>
      <c r="B26" s="242" t="s">
        <v>43</v>
      </c>
      <c r="C26" s="242"/>
      <c r="D26" s="242"/>
      <c r="E26" s="167"/>
      <c r="F26" s="167"/>
      <c r="G26" s="168"/>
      <c r="H26" s="168" t="s">
        <v>42</v>
      </c>
      <c r="I26" s="242" t="s">
        <v>44</v>
      </c>
      <c r="J26" s="242"/>
      <c r="K26" s="242"/>
      <c r="L26" s="171"/>
      <c r="M26" s="171"/>
      <c r="N26" s="173"/>
      <c r="O26" s="5">
        <f>SUM(C17:N17)</f>
        <v>300000</v>
      </c>
    </row>
    <row r="27" spans="1:17" ht="20.25" customHeight="1">
      <c r="A27" s="243" t="s">
        <v>0</v>
      </c>
      <c r="B27" s="78" t="s">
        <v>1</v>
      </c>
      <c r="C27" s="251" t="s">
        <v>3</v>
      </c>
      <c r="D27" s="252"/>
      <c r="E27" s="253"/>
      <c r="F27" s="251" t="s">
        <v>11</v>
      </c>
      <c r="G27" s="252"/>
      <c r="H27" s="253"/>
      <c r="I27" s="251" t="s">
        <v>12</v>
      </c>
      <c r="J27" s="252"/>
      <c r="K27" s="253"/>
      <c r="L27" s="251" t="s">
        <v>13</v>
      </c>
      <c r="M27" s="252"/>
      <c r="N27" s="253"/>
      <c r="O27" s="21" t="e">
        <f>SUM(#REF!)</f>
        <v>#REF!</v>
      </c>
      <c r="Q27" s="14" t="s">
        <v>10</v>
      </c>
    </row>
    <row r="28" spans="1:15" ht="20.25" customHeight="1">
      <c r="A28" s="244"/>
      <c r="B28" s="78" t="s">
        <v>2</v>
      </c>
      <c r="C28" s="103" t="s">
        <v>180</v>
      </c>
      <c r="D28" s="103" t="s">
        <v>181</v>
      </c>
      <c r="E28" s="103" t="s">
        <v>182</v>
      </c>
      <c r="F28" s="103" t="s">
        <v>183</v>
      </c>
      <c r="G28" s="103" t="s">
        <v>184</v>
      </c>
      <c r="H28" s="104" t="s">
        <v>185</v>
      </c>
      <c r="I28" s="103" t="s">
        <v>186</v>
      </c>
      <c r="J28" s="103" t="s">
        <v>187</v>
      </c>
      <c r="K28" s="103" t="s">
        <v>188</v>
      </c>
      <c r="L28" s="103" t="s">
        <v>189</v>
      </c>
      <c r="M28" s="103" t="s">
        <v>190</v>
      </c>
      <c r="N28" s="103" t="s">
        <v>191</v>
      </c>
      <c r="O28" s="21" t="e">
        <f>SUM(#REF!)</f>
        <v>#REF!</v>
      </c>
    </row>
    <row r="29" spans="1:15" s="44" customFormat="1" ht="39" customHeight="1">
      <c r="A29" s="122" t="s">
        <v>319</v>
      </c>
      <c r="B29" s="121">
        <v>40000</v>
      </c>
      <c r="C29" s="121"/>
      <c r="D29" s="121"/>
      <c r="E29" s="121"/>
      <c r="F29" s="121"/>
      <c r="G29" s="121"/>
      <c r="H29" s="121"/>
      <c r="I29" s="121">
        <v>40000</v>
      </c>
      <c r="J29" s="121"/>
      <c r="K29" s="121"/>
      <c r="L29" s="121"/>
      <c r="M29" s="121"/>
      <c r="N29" s="121"/>
      <c r="O29" s="72"/>
    </row>
    <row r="30" spans="1:15" s="44" customFormat="1" ht="40.5" customHeight="1">
      <c r="A30" s="122" t="s">
        <v>320</v>
      </c>
      <c r="B30" s="121">
        <v>20000</v>
      </c>
      <c r="C30" s="121"/>
      <c r="D30" s="121"/>
      <c r="E30" s="121"/>
      <c r="F30" s="121"/>
      <c r="G30" s="121"/>
      <c r="H30" s="121">
        <v>20000</v>
      </c>
      <c r="I30" s="121"/>
      <c r="J30" s="121"/>
      <c r="K30" s="121"/>
      <c r="L30" s="121"/>
      <c r="M30" s="121"/>
      <c r="N30" s="121"/>
      <c r="O30" s="72"/>
    </row>
    <row r="31" spans="1:15" s="44" customFormat="1" ht="58.5" customHeight="1">
      <c r="A31" s="122" t="s">
        <v>321</v>
      </c>
      <c r="B31" s="121">
        <v>30000</v>
      </c>
      <c r="C31" s="121"/>
      <c r="D31" s="121"/>
      <c r="E31" s="121"/>
      <c r="F31" s="121"/>
      <c r="G31" s="121"/>
      <c r="H31" s="121"/>
      <c r="I31" s="121">
        <v>30000</v>
      </c>
      <c r="J31" s="121"/>
      <c r="K31" s="121"/>
      <c r="L31" s="121"/>
      <c r="M31" s="121"/>
      <c r="N31" s="121"/>
      <c r="O31" s="72"/>
    </row>
    <row r="32" spans="1:15" s="44" customFormat="1" ht="58.5" customHeight="1">
      <c r="A32" s="122" t="s">
        <v>326</v>
      </c>
      <c r="B32" s="121">
        <v>40000</v>
      </c>
      <c r="C32" s="121"/>
      <c r="D32" s="121"/>
      <c r="E32" s="121"/>
      <c r="F32" s="121"/>
      <c r="G32" s="121"/>
      <c r="H32" s="121"/>
      <c r="I32" s="121"/>
      <c r="J32" s="121">
        <v>40000</v>
      </c>
      <c r="K32" s="121"/>
      <c r="L32" s="121"/>
      <c r="M32" s="121"/>
      <c r="N32" s="121"/>
      <c r="O32" s="72"/>
    </row>
    <row r="33" spans="1:15" s="44" customFormat="1" ht="61.5" customHeight="1">
      <c r="A33" s="123" t="s">
        <v>322</v>
      </c>
      <c r="B33" s="145">
        <v>50000</v>
      </c>
      <c r="C33" s="97"/>
      <c r="D33" s="97"/>
      <c r="E33" s="97"/>
      <c r="F33" s="97"/>
      <c r="G33" s="97"/>
      <c r="H33" s="97"/>
      <c r="I33" s="97"/>
      <c r="J33" s="97">
        <v>50000</v>
      </c>
      <c r="K33" s="97"/>
      <c r="L33" s="97"/>
      <c r="M33" s="97"/>
      <c r="N33" s="97"/>
      <c r="O33" s="72"/>
    </row>
    <row r="34" spans="1:15" s="44" customFormat="1" ht="56.25" customHeight="1">
      <c r="A34" s="123" t="s">
        <v>323</v>
      </c>
      <c r="B34" s="145">
        <v>50000</v>
      </c>
      <c r="C34" s="97"/>
      <c r="D34" s="97"/>
      <c r="E34" s="97"/>
      <c r="F34" s="97"/>
      <c r="G34" s="97"/>
      <c r="H34" s="97"/>
      <c r="I34" s="97"/>
      <c r="J34" s="97"/>
      <c r="K34" s="97">
        <v>50000</v>
      </c>
      <c r="L34" s="97"/>
      <c r="M34" s="97"/>
      <c r="N34" s="97"/>
      <c r="O34" s="72"/>
    </row>
    <row r="35" spans="1:15" s="44" customFormat="1" ht="20.25" customHeight="1">
      <c r="A35" s="120" t="s">
        <v>324</v>
      </c>
      <c r="B35" s="97">
        <v>50000</v>
      </c>
      <c r="C35" s="97">
        <v>4166</v>
      </c>
      <c r="D35" s="97">
        <v>4166</v>
      </c>
      <c r="E35" s="97">
        <v>4166</v>
      </c>
      <c r="F35" s="97">
        <v>4166</v>
      </c>
      <c r="G35" s="97">
        <v>4166</v>
      </c>
      <c r="H35" s="97">
        <v>4166</v>
      </c>
      <c r="I35" s="97">
        <v>4166</v>
      </c>
      <c r="J35" s="97">
        <v>4166</v>
      </c>
      <c r="K35" s="97">
        <v>4166</v>
      </c>
      <c r="L35" s="97">
        <v>4166</v>
      </c>
      <c r="M35" s="97">
        <v>4166</v>
      </c>
      <c r="N35" s="97">
        <v>4174</v>
      </c>
      <c r="O35" s="21"/>
    </row>
    <row r="36" spans="1:17" s="44" customFormat="1" ht="61.5" customHeight="1">
      <c r="A36" s="114" t="s">
        <v>325</v>
      </c>
      <c r="B36" s="97">
        <v>40000</v>
      </c>
      <c r="C36" s="97"/>
      <c r="D36" s="97"/>
      <c r="E36" s="97"/>
      <c r="F36" s="97"/>
      <c r="G36" s="97"/>
      <c r="H36" s="97"/>
      <c r="I36" s="97"/>
      <c r="J36" s="97">
        <v>40000</v>
      </c>
      <c r="K36" s="97"/>
      <c r="L36" s="97"/>
      <c r="M36" s="97"/>
      <c r="N36" s="97"/>
      <c r="O36" s="21">
        <f>SUM(C23:N23)</f>
        <v>0</v>
      </c>
      <c r="Q36" s="44" t="s">
        <v>10</v>
      </c>
    </row>
    <row r="37" spans="1:15" s="44" customFormat="1" ht="22.5" customHeight="1">
      <c r="A37" s="149" t="s">
        <v>119</v>
      </c>
      <c r="B37" s="145">
        <v>100000</v>
      </c>
      <c r="C37" s="198"/>
      <c r="D37" s="198">
        <v>15000</v>
      </c>
      <c r="E37" s="198"/>
      <c r="F37" s="198">
        <v>25000</v>
      </c>
      <c r="G37" s="198"/>
      <c r="H37" s="198">
        <v>15000</v>
      </c>
      <c r="I37" s="198"/>
      <c r="J37" s="198">
        <v>15000</v>
      </c>
      <c r="K37" s="198"/>
      <c r="L37" s="198">
        <v>15000</v>
      </c>
      <c r="M37" s="198"/>
      <c r="N37" s="198">
        <v>15000</v>
      </c>
      <c r="O37" s="43" t="e">
        <f>SUM(#REF!)</f>
        <v>#REF!</v>
      </c>
    </row>
    <row r="38" spans="1:15" s="44" customFormat="1" ht="20.25" customHeight="1">
      <c r="A38" s="236"/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21"/>
    </row>
    <row r="39" spans="1:15" s="44" customFormat="1" ht="20.25" customHeight="1">
      <c r="A39" s="236"/>
      <c r="B39" s="189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21"/>
    </row>
    <row r="40" spans="1:15" s="44" customFormat="1" ht="20.25" customHeight="1">
      <c r="A40" s="170" t="s">
        <v>38</v>
      </c>
      <c r="B40" s="169"/>
      <c r="C40" s="169"/>
      <c r="D40" s="169"/>
      <c r="E40" s="167" t="s">
        <v>39</v>
      </c>
      <c r="F40" s="167"/>
      <c r="G40" s="167"/>
      <c r="H40" s="168" t="s">
        <v>38</v>
      </c>
      <c r="I40" s="168" t="s">
        <v>10</v>
      </c>
      <c r="J40" s="168"/>
      <c r="K40" s="169"/>
      <c r="L40" s="168" t="s">
        <v>40</v>
      </c>
      <c r="M40" s="168"/>
      <c r="N40" s="173"/>
      <c r="O40" s="43" t="e">
        <f>SUM(#REF!)</f>
        <v>#REF!</v>
      </c>
    </row>
    <row r="41" spans="1:15" s="44" customFormat="1" ht="20.25" customHeight="1">
      <c r="A41" s="170"/>
      <c r="B41" s="241" t="s">
        <v>46</v>
      </c>
      <c r="C41" s="241"/>
      <c r="D41" s="241"/>
      <c r="E41" s="167"/>
      <c r="F41" s="167"/>
      <c r="G41" s="168"/>
      <c r="H41" s="168"/>
      <c r="I41" s="241" t="s">
        <v>41</v>
      </c>
      <c r="J41" s="241"/>
      <c r="K41" s="241"/>
      <c r="L41" s="167"/>
      <c r="M41" s="167"/>
      <c r="N41" s="173"/>
      <c r="O41" s="43" t="e">
        <f>SUM(#REF!)</f>
        <v>#REF!</v>
      </c>
    </row>
    <row r="42" spans="1:15" s="44" customFormat="1" ht="21" customHeight="1">
      <c r="A42" s="170" t="s">
        <v>42</v>
      </c>
      <c r="B42" s="242" t="s">
        <v>43</v>
      </c>
      <c r="C42" s="242"/>
      <c r="D42" s="242"/>
      <c r="E42" s="167"/>
      <c r="F42" s="167"/>
      <c r="G42" s="168"/>
      <c r="H42" s="168" t="s">
        <v>42</v>
      </c>
      <c r="I42" s="242" t="s">
        <v>44</v>
      </c>
      <c r="J42" s="242"/>
      <c r="K42" s="242"/>
      <c r="L42" s="171"/>
      <c r="M42" s="171"/>
      <c r="N42" s="174"/>
      <c r="O42" s="43" t="e">
        <f>SUM(#REF!)</f>
        <v>#REF!</v>
      </c>
    </row>
    <row r="43" spans="1:15" s="44" customFormat="1" ht="22.5" customHeight="1">
      <c r="A43" s="243" t="s">
        <v>0</v>
      </c>
      <c r="B43" s="78" t="s">
        <v>1</v>
      </c>
      <c r="C43" s="251" t="s">
        <v>3</v>
      </c>
      <c r="D43" s="252"/>
      <c r="E43" s="253"/>
      <c r="F43" s="251" t="s">
        <v>11</v>
      </c>
      <c r="G43" s="252"/>
      <c r="H43" s="253"/>
      <c r="I43" s="251" t="s">
        <v>12</v>
      </c>
      <c r="J43" s="252"/>
      <c r="K43" s="253"/>
      <c r="L43" s="251" t="s">
        <v>13</v>
      </c>
      <c r="M43" s="252"/>
      <c r="N43" s="253"/>
      <c r="O43" s="43" t="e">
        <f>SUM(#REF!)</f>
        <v>#REF!</v>
      </c>
    </row>
    <row r="44" spans="1:15" s="44" customFormat="1" ht="22.5" customHeight="1">
      <c r="A44" s="244"/>
      <c r="B44" s="78" t="s">
        <v>2</v>
      </c>
      <c r="C44" s="103" t="s">
        <v>180</v>
      </c>
      <c r="D44" s="103" t="s">
        <v>181</v>
      </c>
      <c r="E44" s="103" t="s">
        <v>182</v>
      </c>
      <c r="F44" s="103" t="s">
        <v>183</v>
      </c>
      <c r="G44" s="103" t="s">
        <v>184</v>
      </c>
      <c r="H44" s="104" t="s">
        <v>185</v>
      </c>
      <c r="I44" s="103" t="s">
        <v>186</v>
      </c>
      <c r="J44" s="103" t="s">
        <v>187</v>
      </c>
      <c r="K44" s="103" t="s">
        <v>188</v>
      </c>
      <c r="L44" s="103" t="s">
        <v>189</v>
      </c>
      <c r="M44" s="103" t="s">
        <v>190</v>
      </c>
      <c r="N44" s="103" t="s">
        <v>191</v>
      </c>
      <c r="O44" s="43" t="e">
        <f>SUM(#REF!)</f>
        <v>#REF!</v>
      </c>
    </row>
    <row r="45" spans="1:15" s="44" customFormat="1" ht="22.5" customHeight="1">
      <c r="A45" s="239" t="s">
        <v>71</v>
      </c>
      <c r="B45" s="124">
        <f>B46+B47+B48+B49</f>
        <v>350000</v>
      </c>
      <c r="C45" s="230">
        <f>C46+C47+C48+C49</f>
        <v>12500</v>
      </c>
      <c r="D45" s="230">
        <f aca="true" t="shared" si="6" ref="D45:N45">D46+D47+D48+D49</f>
        <v>12500</v>
      </c>
      <c r="E45" s="230">
        <f t="shared" si="6"/>
        <v>62500</v>
      </c>
      <c r="F45" s="230">
        <f t="shared" si="6"/>
        <v>12500</v>
      </c>
      <c r="G45" s="230">
        <f t="shared" si="6"/>
        <v>12500</v>
      </c>
      <c r="H45" s="230">
        <f t="shared" si="6"/>
        <v>62500</v>
      </c>
      <c r="I45" s="230">
        <f t="shared" si="6"/>
        <v>12500</v>
      </c>
      <c r="J45" s="230">
        <f t="shared" si="6"/>
        <v>12500</v>
      </c>
      <c r="K45" s="230">
        <f t="shared" si="6"/>
        <v>62500</v>
      </c>
      <c r="L45" s="230">
        <f t="shared" si="6"/>
        <v>12500</v>
      </c>
      <c r="M45" s="230">
        <f t="shared" si="6"/>
        <v>12500</v>
      </c>
      <c r="N45" s="230">
        <f t="shared" si="6"/>
        <v>62500</v>
      </c>
      <c r="O45" s="43">
        <f>C45+D45+E45+F45+G45+H45+I45+J45+K45+L45+M45+N45</f>
        <v>350000</v>
      </c>
    </row>
    <row r="46" spans="1:15" s="44" customFormat="1" ht="21.75" customHeight="1">
      <c r="A46" s="114" t="s">
        <v>120</v>
      </c>
      <c r="B46" s="97">
        <v>100000</v>
      </c>
      <c r="C46" s="97"/>
      <c r="D46" s="97"/>
      <c r="E46" s="97">
        <v>25000</v>
      </c>
      <c r="F46" s="97"/>
      <c r="G46" s="97"/>
      <c r="H46" s="97">
        <v>25000</v>
      </c>
      <c r="I46" s="97"/>
      <c r="J46" s="97"/>
      <c r="K46" s="97">
        <v>25000</v>
      </c>
      <c r="L46" s="97"/>
      <c r="M46" s="97"/>
      <c r="N46" s="97">
        <v>25000</v>
      </c>
      <c r="O46" s="43">
        <f aca="true" t="shared" si="7" ref="O46:O60">C46+D46+E46+F46+G46+H46+I46+J46+K46+L46+M46+N46</f>
        <v>100000</v>
      </c>
    </row>
    <row r="47" spans="1:15" s="44" customFormat="1" ht="22.5" customHeight="1">
      <c r="A47" s="149" t="s">
        <v>122</v>
      </c>
      <c r="B47" s="145">
        <v>20000</v>
      </c>
      <c r="C47" s="198"/>
      <c r="D47" s="198"/>
      <c r="E47" s="198">
        <v>5000</v>
      </c>
      <c r="F47" s="198"/>
      <c r="G47" s="198"/>
      <c r="H47" s="240">
        <v>5000</v>
      </c>
      <c r="I47" s="198"/>
      <c r="J47" s="198"/>
      <c r="K47" s="198">
        <v>5000</v>
      </c>
      <c r="L47" s="198"/>
      <c r="M47" s="198"/>
      <c r="N47" s="198">
        <v>5000</v>
      </c>
      <c r="O47" s="43">
        <f t="shared" si="7"/>
        <v>20000</v>
      </c>
    </row>
    <row r="48" spans="1:15" s="44" customFormat="1" ht="22.5" customHeight="1">
      <c r="A48" s="149" t="s">
        <v>123</v>
      </c>
      <c r="B48" s="145">
        <v>80000</v>
      </c>
      <c r="C48" s="198"/>
      <c r="D48" s="198"/>
      <c r="E48" s="198">
        <v>20000</v>
      </c>
      <c r="F48" s="198"/>
      <c r="G48" s="198"/>
      <c r="H48" s="199">
        <v>20000</v>
      </c>
      <c r="I48" s="198"/>
      <c r="J48" s="198"/>
      <c r="K48" s="198">
        <v>20000</v>
      </c>
      <c r="L48" s="198"/>
      <c r="M48" s="198"/>
      <c r="N48" s="198">
        <v>20000</v>
      </c>
      <c r="O48" s="43">
        <f t="shared" si="7"/>
        <v>80000</v>
      </c>
    </row>
    <row r="49" spans="1:15" s="44" customFormat="1" ht="22.5" customHeight="1">
      <c r="A49" s="79" t="s">
        <v>124</v>
      </c>
      <c r="B49" s="145">
        <v>150000</v>
      </c>
      <c r="C49" s="200">
        <v>12500</v>
      </c>
      <c r="D49" s="200">
        <v>12500</v>
      </c>
      <c r="E49" s="200">
        <v>12500</v>
      </c>
      <c r="F49" s="200">
        <v>12500</v>
      </c>
      <c r="G49" s="200">
        <v>12500</v>
      </c>
      <c r="H49" s="215">
        <v>12500</v>
      </c>
      <c r="I49" s="200">
        <v>12500</v>
      </c>
      <c r="J49" s="200">
        <v>12500</v>
      </c>
      <c r="K49" s="200">
        <v>12500</v>
      </c>
      <c r="L49" s="200">
        <v>12500</v>
      </c>
      <c r="M49" s="200">
        <v>12500</v>
      </c>
      <c r="N49" s="200">
        <v>12500</v>
      </c>
      <c r="O49" s="43">
        <f t="shared" si="7"/>
        <v>150000</v>
      </c>
    </row>
    <row r="50" spans="1:15" s="44" customFormat="1" ht="17.25" customHeight="1">
      <c r="A50" s="84" t="s">
        <v>327</v>
      </c>
      <c r="B50" s="145">
        <v>22000</v>
      </c>
      <c r="C50" s="200"/>
      <c r="D50" s="200"/>
      <c r="E50" s="199"/>
      <c r="F50" s="199"/>
      <c r="G50" s="200"/>
      <c r="H50" s="199">
        <v>22000</v>
      </c>
      <c r="I50" s="199"/>
      <c r="J50" s="200"/>
      <c r="K50" s="199"/>
      <c r="L50" s="200"/>
      <c r="M50" s="199"/>
      <c r="N50" s="200"/>
      <c r="O50" s="43">
        <f t="shared" si="7"/>
        <v>22000</v>
      </c>
    </row>
    <row r="51" spans="1:15" s="44" customFormat="1" ht="36.75" customHeight="1">
      <c r="A51" s="84" t="s">
        <v>133</v>
      </c>
      <c r="B51" s="145">
        <v>22000</v>
      </c>
      <c r="C51" s="200"/>
      <c r="D51" s="200"/>
      <c r="E51" s="199"/>
      <c r="F51" s="199"/>
      <c r="G51" s="200"/>
      <c r="H51" s="199">
        <v>22000</v>
      </c>
      <c r="I51" s="199"/>
      <c r="J51" s="200"/>
      <c r="K51" s="199"/>
      <c r="L51" s="200"/>
      <c r="M51" s="199"/>
      <c r="N51" s="200"/>
      <c r="O51" s="43">
        <f t="shared" si="7"/>
        <v>22000</v>
      </c>
    </row>
    <row r="52" spans="1:15" s="44" customFormat="1" ht="18.75" customHeight="1">
      <c r="A52" s="84" t="s">
        <v>26</v>
      </c>
      <c r="B52" s="124">
        <v>12408341</v>
      </c>
      <c r="C52" s="200"/>
      <c r="D52" s="200"/>
      <c r="E52" s="199"/>
      <c r="F52" s="199"/>
      <c r="G52" s="200"/>
      <c r="H52" s="199"/>
      <c r="I52" s="199"/>
      <c r="J52" s="200"/>
      <c r="K52" s="199"/>
      <c r="L52" s="200"/>
      <c r="M52" s="199"/>
      <c r="N52" s="200"/>
      <c r="O52" s="43">
        <f t="shared" si="7"/>
        <v>0</v>
      </c>
    </row>
    <row r="53" spans="1:15" s="44" customFormat="1" ht="18.75" customHeight="1">
      <c r="A53" s="84" t="s">
        <v>329</v>
      </c>
      <c r="B53" s="124">
        <f>B54+B55+B56+B57</f>
        <v>4259160</v>
      </c>
      <c r="C53" s="124">
        <f aca="true" t="shared" si="8" ref="C53:N53">C54+C55+C56+C57</f>
        <v>354930</v>
      </c>
      <c r="D53" s="124">
        <f t="shared" si="8"/>
        <v>354930</v>
      </c>
      <c r="E53" s="124">
        <f t="shared" si="8"/>
        <v>354930</v>
      </c>
      <c r="F53" s="124">
        <f t="shared" si="8"/>
        <v>354930</v>
      </c>
      <c r="G53" s="124">
        <f t="shared" si="8"/>
        <v>354930</v>
      </c>
      <c r="H53" s="124">
        <f t="shared" si="8"/>
        <v>354930</v>
      </c>
      <c r="I53" s="124">
        <f t="shared" si="8"/>
        <v>354930</v>
      </c>
      <c r="J53" s="124">
        <f t="shared" si="8"/>
        <v>354930</v>
      </c>
      <c r="K53" s="124">
        <f t="shared" si="8"/>
        <v>354930</v>
      </c>
      <c r="L53" s="124">
        <f t="shared" si="8"/>
        <v>354930</v>
      </c>
      <c r="M53" s="124">
        <f t="shared" si="8"/>
        <v>354930</v>
      </c>
      <c r="N53" s="124">
        <f t="shared" si="8"/>
        <v>354930</v>
      </c>
      <c r="O53" s="43">
        <f t="shared" si="7"/>
        <v>4259160</v>
      </c>
    </row>
    <row r="54" spans="1:17" s="44" customFormat="1" ht="19.5" customHeight="1">
      <c r="A54" s="84" t="s">
        <v>233</v>
      </c>
      <c r="B54" s="124">
        <v>2620968</v>
      </c>
      <c r="C54" s="200">
        <v>218414</v>
      </c>
      <c r="D54" s="200">
        <v>218414</v>
      </c>
      <c r="E54" s="200">
        <v>218414</v>
      </c>
      <c r="F54" s="200">
        <v>218414</v>
      </c>
      <c r="G54" s="200">
        <v>218414</v>
      </c>
      <c r="H54" s="200">
        <v>218414</v>
      </c>
      <c r="I54" s="200">
        <v>218414</v>
      </c>
      <c r="J54" s="200">
        <v>218414</v>
      </c>
      <c r="K54" s="200">
        <v>218414</v>
      </c>
      <c r="L54" s="200">
        <v>218414</v>
      </c>
      <c r="M54" s="200">
        <v>218414</v>
      </c>
      <c r="N54" s="200">
        <v>218414</v>
      </c>
      <c r="O54" s="43">
        <f t="shared" si="7"/>
        <v>2620968</v>
      </c>
      <c r="Q54" s="44" t="s">
        <v>10</v>
      </c>
    </row>
    <row r="55" spans="1:15" s="44" customFormat="1" ht="22.5" customHeight="1">
      <c r="A55" s="84" t="s">
        <v>328</v>
      </c>
      <c r="B55" s="124">
        <v>126000</v>
      </c>
      <c r="C55" s="200">
        <v>10500</v>
      </c>
      <c r="D55" s="200">
        <v>10500</v>
      </c>
      <c r="E55" s="200">
        <v>10500</v>
      </c>
      <c r="F55" s="200">
        <v>10500</v>
      </c>
      <c r="G55" s="200">
        <v>10500</v>
      </c>
      <c r="H55" s="200">
        <v>10500</v>
      </c>
      <c r="I55" s="200">
        <v>10500</v>
      </c>
      <c r="J55" s="200">
        <v>10500</v>
      </c>
      <c r="K55" s="200">
        <v>10500</v>
      </c>
      <c r="L55" s="200">
        <v>10500</v>
      </c>
      <c r="M55" s="200">
        <v>10500</v>
      </c>
      <c r="N55" s="200">
        <v>10500</v>
      </c>
      <c r="O55" s="43">
        <f t="shared" si="7"/>
        <v>126000</v>
      </c>
    </row>
    <row r="56" spans="1:15" s="44" customFormat="1" ht="22.5" customHeight="1">
      <c r="A56" s="84" t="s">
        <v>236</v>
      </c>
      <c r="B56" s="124">
        <v>1392192</v>
      </c>
      <c r="C56" s="200">
        <v>116016</v>
      </c>
      <c r="D56" s="200">
        <v>116016</v>
      </c>
      <c r="E56" s="200">
        <v>116016</v>
      </c>
      <c r="F56" s="200">
        <v>116016</v>
      </c>
      <c r="G56" s="200">
        <v>116016</v>
      </c>
      <c r="H56" s="200">
        <v>116016</v>
      </c>
      <c r="I56" s="200">
        <v>116016</v>
      </c>
      <c r="J56" s="200">
        <v>116016</v>
      </c>
      <c r="K56" s="200">
        <v>116016</v>
      </c>
      <c r="L56" s="200">
        <v>116016</v>
      </c>
      <c r="M56" s="200">
        <v>116016</v>
      </c>
      <c r="N56" s="200">
        <v>116016</v>
      </c>
      <c r="O56" s="43">
        <f t="shared" si="7"/>
        <v>1392192</v>
      </c>
    </row>
    <row r="57" spans="1:15" s="44" customFormat="1" ht="22.5" customHeight="1">
      <c r="A57" s="84" t="s">
        <v>235</v>
      </c>
      <c r="B57" s="124">
        <v>120000</v>
      </c>
      <c r="C57" s="200">
        <v>10000</v>
      </c>
      <c r="D57" s="200">
        <v>10000</v>
      </c>
      <c r="E57" s="200">
        <v>10000</v>
      </c>
      <c r="F57" s="200">
        <v>10000</v>
      </c>
      <c r="G57" s="200">
        <v>10000</v>
      </c>
      <c r="H57" s="200">
        <v>10000</v>
      </c>
      <c r="I57" s="200">
        <v>10000</v>
      </c>
      <c r="J57" s="200">
        <v>10000</v>
      </c>
      <c r="K57" s="200">
        <v>10000</v>
      </c>
      <c r="L57" s="200">
        <v>10000</v>
      </c>
      <c r="M57" s="200">
        <v>10000</v>
      </c>
      <c r="N57" s="200">
        <v>10000</v>
      </c>
      <c r="O57" s="43">
        <f t="shared" si="7"/>
        <v>120000</v>
      </c>
    </row>
    <row r="58" spans="1:15" s="44" customFormat="1" ht="22.5" customHeight="1">
      <c r="A58" s="84" t="s">
        <v>226</v>
      </c>
      <c r="B58" s="124">
        <f>B59+B60</f>
        <v>521645</v>
      </c>
      <c r="C58" s="200"/>
      <c r="D58" s="200"/>
      <c r="E58" s="199">
        <v>501645</v>
      </c>
      <c r="F58" s="199"/>
      <c r="G58" s="200"/>
      <c r="H58" s="199"/>
      <c r="I58" s="199"/>
      <c r="J58" s="200"/>
      <c r="K58" s="199"/>
      <c r="L58" s="200"/>
      <c r="M58" s="199"/>
      <c r="N58" s="200">
        <v>20000</v>
      </c>
      <c r="O58" s="43">
        <f t="shared" si="7"/>
        <v>521645</v>
      </c>
    </row>
    <row r="59" spans="1:15" s="44" customFormat="1" ht="37.5" customHeight="1">
      <c r="A59" s="84" t="s">
        <v>149</v>
      </c>
      <c r="B59" s="124">
        <v>501645</v>
      </c>
      <c r="C59" s="200"/>
      <c r="D59" s="200"/>
      <c r="E59" s="199">
        <v>501645</v>
      </c>
      <c r="F59" s="199"/>
      <c r="G59" s="200"/>
      <c r="H59" s="199"/>
      <c r="I59" s="199"/>
      <c r="J59" s="200"/>
      <c r="K59" s="199"/>
      <c r="L59" s="200"/>
      <c r="M59" s="199"/>
      <c r="N59" s="200"/>
      <c r="O59" s="43">
        <f t="shared" si="7"/>
        <v>501645</v>
      </c>
    </row>
    <row r="60" spans="1:15" s="44" customFormat="1" ht="37.5" customHeight="1">
      <c r="A60" s="84" t="s">
        <v>330</v>
      </c>
      <c r="B60" s="124">
        <v>20000</v>
      </c>
      <c r="C60" s="200"/>
      <c r="D60" s="200"/>
      <c r="E60" s="199"/>
      <c r="F60" s="199"/>
      <c r="G60" s="200"/>
      <c r="H60" s="199"/>
      <c r="I60" s="199"/>
      <c r="J60" s="200"/>
      <c r="K60" s="199"/>
      <c r="L60" s="200"/>
      <c r="M60" s="199"/>
      <c r="N60" s="200">
        <v>20000</v>
      </c>
      <c r="O60" s="43">
        <f t="shared" si="7"/>
        <v>20000</v>
      </c>
    </row>
    <row r="61" spans="1:15" s="44" customFormat="1" ht="22.5" customHeight="1">
      <c r="A61" s="186"/>
      <c r="B61" s="193"/>
      <c r="C61" s="203"/>
      <c r="D61" s="203"/>
      <c r="E61" s="216"/>
      <c r="F61" s="216"/>
      <c r="G61" s="203"/>
      <c r="H61" s="216"/>
      <c r="I61" s="216"/>
      <c r="J61" s="203"/>
      <c r="K61" s="216"/>
      <c r="L61" s="203"/>
      <c r="M61" s="216"/>
      <c r="N61" s="203"/>
      <c r="O61" s="43"/>
    </row>
    <row r="62" spans="1:15" s="44" customFormat="1" ht="22.5" customHeight="1">
      <c r="A62" s="188"/>
      <c r="B62" s="189"/>
      <c r="C62" s="189"/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43"/>
    </row>
    <row r="63" spans="1:15" s="44" customFormat="1" ht="22.5" customHeight="1">
      <c r="A63" s="170" t="s">
        <v>38</v>
      </c>
      <c r="B63" s="169"/>
      <c r="C63" s="169"/>
      <c r="D63" s="169"/>
      <c r="E63" s="167" t="s">
        <v>39</v>
      </c>
      <c r="F63" s="167"/>
      <c r="G63" s="167"/>
      <c r="H63" s="168" t="s">
        <v>38</v>
      </c>
      <c r="I63" s="168" t="s">
        <v>10</v>
      </c>
      <c r="J63" s="168"/>
      <c r="K63" s="169"/>
      <c r="L63" s="168" t="s">
        <v>40</v>
      </c>
      <c r="M63" s="168"/>
      <c r="N63" s="173"/>
      <c r="O63" s="43"/>
    </row>
    <row r="64" spans="1:15" s="44" customFormat="1" ht="22.5" customHeight="1">
      <c r="A64" s="170"/>
      <c r="B64" s="241" t="s">
        <v>46</v>
      </c>
      <c r="C64" s="241"/>
      <c r="D64" s="241"/>
      <c r="E64" s="167"/>
      <c r="F64" s="167"/>
      <c r="G64" s="168"/>
      <c r="H64" s="168"/>
      <c r="I64" s="241" t="s">
        <v>41</v>
      </c>
      <c r="J64" s="241"/>
      <c r="K64" s="241"/>
      <c r="L64" s="167"/>
      <c r="M64" s="167"/>
      <c r="N64" s="173"/>
      <c r="O64" s="43"/>
    </row>
    <row r="65" spans="1:15" s="44" customFormat="1" ht="22.5" customHeight="1">
      <c r="A65" s="170" t="s">
        <v>42</v>
      </c>
      <c r="B65" s="242" t="s">
        <v>43</v>
      </c>
      <c r="C65" s="242"/>
      <c r="D65" s="242"/>
      <c r="E65" s="167"/>
      <c r="F65" s="167"/>
      <c r="G65" s="168"/>
      <c r="H65" s="168" t="s">
        <v>42</v>
      </c>
      <c r="I65" s="242" t="s">
        <v>44</v>
      </c>
      <c r="J65" s="242"/>
      <c r="K65" s="242"/>
      <c r="L65" s="167"/>
      <c r="M65" s="167"/>
      <c r="N65" s="173"/>
      <c r="O65" s="43"/>
    </row>
    <row r="66" spans="1:15" s="44" customFormat="1" ht="29.25" customHeight="1">
      <c r="A66" s="243" t="s">
        <v>0</v>
      </c>
      <c r="B66" s="78" t="s">
        <v>1</v>
      </c>
      <c r="C66" s="251" t="s">
        <v>3</v>
      </c>
      <c r="D66" s="252"/>
      <c r="E66" s="253"/>
      <c r="F66" s="251" t="s">
        <v>11</v>
      </c>
      <c r="G66" s="252"/>
      <c r="H66" s="253"/>
      <c r="I66" s="251" t="s">
        <v>12</v>
      </c>
      <c r="J66" s="252"/>
      <c r="K66" s="253"/>
      <c r="L66" s="251" t="s">
        <v>13</v>
      </c>
      <c r="M66" s="252"/>
      <c r="N66" s="253"/>
      <c r="O66" s="43"/>
    </row>
    <row r="67" spans="1:15" s="44" customFormat="1" ht="21.75" customHeight="1">
      <c r="A67" s="244"/>
      <c r="B67" s="78" t="s">
        <v>2</v>
      </c>
      <c r="C67" s="103" t="s">
        <v>180</v>
      </c>
      <c r="D67" s="103" t="s">
        <v>181</v>
      </c>
      <c r="E67" s="103" t="s">
        <v>182</v>
      </c>
      <c r="F67" s="103" t="s">
        <v>183</v>
      </c>
      <c r="G67" s="103" t="s">
        <v>184</v>
      </c>
      <c r="H67" s="104" t="s">
        <v>185</v>
      </c>
      <c r="I67" s="103" t="s">
        <v>186</v>
      </c>
      <c r="J67" s="103" t="s">
        <v>187</v>
      </c>
      <c r="K67" s="103" t="s">
        <v>188</v>
      </c>
      <c r="L67" s="103" t="s">
        <v>189</v>
      </c>
      <c r="M67" s="103" t="s">
        <v>190</v>
      </c>
      <c r="N67" s="103" t="s">
        <v>191</v>
      </c>
      <c r="O67" s="43"/>
    </row>
    <row r="68" spans="1:15" s="44" customFormat="1" ht="21.75" customHeight="1">
      <c r="A68" s="84" t="s">
        <v>97</v>
      </c>
      <c r="B68" s="124">
        <f>B69+B70+B71</f>
        <v>1692870</v>
      </c>
      <c r="C68" s="200">
        <f>C69+C70+C71</f>
        <v>89425</v>
      </c>
      <c r="D68" s="200">
        <f aca="true" t="shared" si="9" ref="D68:N68">D69+D70+D71</f>
        <v>275575</v>
      </c>
      <c r="E68" s="200">
        <f t="shared" si="9"/>
        <v>89425</v>
      </c>
      <c r="F68" s="200">
        <f t="shared" si="9"/>
        <v>89425</v>
      </c>
      <c r="G68" s="200">
        <f t="shared" si="9"/>
        <v>89425</v>
      </c>
      <c r="H68" s="200">
        <f t="shared" si="9"/>
        <v>89425</v>
      </c>
      <c r="I68" s="200">
        <f t="shared" si="9"/>
        <v>89425</v>
      </c>
      <c r="J68" s="200">
        <f t="shared" si="9"/>
        <v>523045</v>
      </c>
      <c r="K68" s="200">
        <f t="shared" si="9"/>
        <v>89425</v>
      </c>
      <c r="L68" s="200">
        <f t="shared" si="9"/>
        <v>89425</v>
      </c>
      <c r="M68" s="200">
        <f t="shared" si="9"/>
        <v>89425</v>
      </c>
      <c r="N68" s="200">
        <f t="shared" si="9"/>
        <v>89425</v>
      </c>
      <c r="O68" s="43">
        <f>C68+D68+E68+F68+G68+H68+I68+J68+K68+L68+M68+N68</f>
        <v>1692870</v>
      </c>
    </row>
    <row r="69" spans="1:15" s="44" customFormat="1" ht="74.25" customHeight="1">
      <c r="A69" s="84" t="s">
        <v>331</v>
      </c>
      <c r="B69" s="124">
        <v>372300</v>
      </c>
      <c r="C69" s="200"/>
      <c r="D69" s="200">
        <v>186150</v>
      </c>
      <c r="E69" s="199"/>
      <c r="F69" s="199"/>
      <c r="G69" s="200"/>
      <c r="H69" s="199"/>
      <c r="I69" s="199"/>
      <c r="J69" s="200">
        <v>186150</v>
      </c>
      <c r="K69" s="199"/>
      <c r="L69" s="200"/>
      <c r="M69" s="199"/>
      <c r="N69" s="200"/>
      <c r="O69" s="43">
        <f aca="true" t="shared" si="10" ref="O69:O79">C69+D69+E69+F69+G69+H69+I69+J69+K69+L69+M69+N69</f>
        <v>372300</v>
      </c>
    </row>
    <row r="70" spans="1:15" s="44" customFormat="1" ht="58.5" customHeight="1">
      <c r="A70" s="84" t="s">
        <v>332</v>
      </c>
      <c r="B70" s="124">
        <v>1073100</v>
      </c>
      <c r="C70" s="200">
        <v>89425</v>
      </c>
      <c r="D70" s="200">
        <v>89425</v>
      </c>
      <c r="E70" s="200">
        <v>89425</v>
      </c>
      <c r="F70" s="200">
        <v>89425</v>
      </c>
      <c r="G70" s="200">
        <v>89425</v>
      </c>
      <c r="H70" s="200">
        <v>89425</v>
      </c>
      <c r="I70" s="200">
        <v>89425</v>
      </c>
      <c r="J70" s="200">
        <v>89425</v>
      </c>
      <c r="K70" s="200">
        <v>89425</v>
      </c>
      <c r="L70" s="200">
        <v>89425</v>
      </c>
      <c r="M70" s="200">
        <v>89425</v>
      </c>
      <c r="N70" s="200">
        <v>89425</v>
      </c>
      <c r="O70" s="43">
        <f t="shared" si="10"/>
        <v>1073100</v>
      </c>
    </row>
    <row r="71" spans="1:15" s="44" customFormat="1" ht="38.25" customHeight="1">
      <c r="A71" s="114" t="s">
        <v>333</v>
      </c>
      <c r="B71" s="124">
        <v>247470</v>
      </c>
      <c r="C71" s="200"/>
      <c r="D71" s="200"/>
      <c r="E71" s="200"/>
      <c r="F71" s="215"/>
      <c r="G71" s="200"/>
      <c r="H71" s="199"/>
      <c r="I71" s="200"/>
      <c r="J71" s="200">
        <v>247470</v>
      </c>
      <c r="K71" s="199"/>
      <c r="L71" s="200"/>
      <c r="M71" s="200"/>
      <c r="N71" s="200"/>
      <c r="O71" s="43">
        <f t="shared" si="10"/>
        <v>247470</v>
      </c>
    </row>
    <row r="72" spans="1:15" s="44" customFormat="1" ht="18.75" customHeight="1">
      <c r="A72" s="114" t="s">
        <v>335</v>
      </c>
      <c r="B72" s="124">
        <f>B73+B74</f>
        <v>2205066</v>
      </c>
      <c r="C72" s="200"/>
      <c r="D72" s="200"/>
      <c r="E72" s="215">
        <f>E73+E74</f>
        <v>551266</v>
      </c>
      <c r="F72" s="215"/>
      <c r="G72" s="215"/>
      <c r="H72" s="215">
        <f aca="true" t="shared" si="11" ref="H72:N72">H73+H74</f>
        <v>551266</v>
      </c>
      <c r="I72" s="215"/>
      <c r="J72" s="215"/>
      <c r="K72" s="215">
        <f t="shared" si="11"/>
        <v>551266</v>
      </c>
      <c r="L72" s="215"/>
      <c r="M72" s="215"/>
      <c r="N72" s="215">
        <f t="shared" si="11"/>
        <v>551268</v>
      </c>
      <c r="O72" s="43">
        <f t="shared" si="10"/>
        <v>2205066</v>
      </c>
    </row>
    <row r="73" spans="1:15" s="44" customFormat="1" ht="18.75" customHeight="1">
      <c r="A73" s="120" t="s">
        <v>120</v>
      </c>
      <c r="B73" s="100">
        <v>80000</v>
      </c>
      <c r="C73" s="201"/>
      <c r="D73" s="201"/>
      <c r="E73" s="201">
        <v>20000</v>
      </c>
      <c r="F73" s="201"/>
      <c r="G73" s="201"/>
      <c r="H73" s="201">
        <v>20000</v>
      </c>
      <c r="I73" s="201"/>
      <c r="J73" s="201"/>
      <c r="K73" s="201">
        <v>20000</v>
      </c>
      <c r="L73" s="201"/>
      <c r="M73" s="201"/>
      <c r="N73" s="201">
        <v>20000</v>
      </c>
      <c r="O73" s="43">
        <f t="shared" si="10"/>
        <v>80000</v>
      </c>
    </row>
    <row r="74" spans="1:17" s="44" customFormat="1" ht="19.5" customHeight="1">
      <c r="A74" s="115" t="s">
        <v>334</v>
      </c>
      <c r="B74" s="97">
        <v>2125066</v>
      </c>
      <c r="C74" s="199"/>
      <c r="D74" s="199"/>
      <c r="E74" s="199">
        <v>531266</v>
      </c>
      <c r="F74" s="199"/>
      <c r="G74" s="199"/>
      <c r="H74" s="199">
        <v>531266</v>
      </c>
      <c r="I74" s="199"/>
      <c r="J74" s="199"/>
      <c r="K74" s="199">
        <v>531266</v>
      </c>
      <c r="L74" s="199"/>
      <c r="M74" s="199"/>
      <c r="N74" s="199">
        <v>531268</v>
      </c>
      <c r="O74" s="43">
        <f t="shared" si="10"/>
        <v>2125066</v>
      </c>
      <c r="Q74" s="44" t="s">
        <v>10</v>
      </c>
    </row>
    <row r="75" spans="1:15" s="44" customFormat="1" ht="22.5" customHeight="1">
      <c r="A75" s="114" t="s">
        <v>336</v>
      </c>
      <c r="B75" s="100">
        <f>B76+B77+B78+B79+B86</f>
        <v>136000</v>
      </c>
      <c r="C75" s="100"/>
      <c r="D75" s="100"/>
      <c r="E75" s="100"/>
      <c r="F75" s="100"/>
      <c r="G75" s="100">
        <f>G76+G77+G78+G79+G86</f>
        <v>136000</v>
      </c>
      <c r="H75" s="100"/>
      <c r="I75" s="100"/>
      <c r="J75" s="100"/>
      <c r="K75" s="100"/>
      <c r="L75" s="100"/>
      <c r="M75" s="100"/>
      <c r="N75" s="100"/>
      <c r="O75" s="43">
        <f t="shared" si="10"/>
        <v>136000</v>
      </c>
    </row>
    <row r="76" spans="1:15" s="44" customFormat="1" ht="38.25" customHeight="1">
      <c r="A76" s="114" t="s">
        <v>337</v>
      </c>
      <c r="B76" s="100">
        <v>6000</v>
      </c>
      <c r="C76" s="201"/>
      <c r="D76" s="201"/>
      <c r="E76" s="201"/>
      <c r="F76" s="201"/>
      <c r="G76" s="201">
        <v>6000</v>
      </c>
      <c r="H76" s="201"/>
      <c r="I76" s="201"/>
      <c r="J76" s="201"/>
      <c r="K76" s="201"/>
      <c r="L76" s="201"/>
      <c r="M76" s="201"/>
      <c r="N76" s="201"/>
      <c r="O76" s="43">
        <f t="shared" si="10"/>
        <v>6000</v>
      </c>
    </row>
    <row r="77" spans="1:15" s="44" customFormat="1" ht="39" customHeight="1">
      <c r="A77" s="114" t="s">
        <v>338</v>
      </c>
      <c r="B77" s="100">
        <v>60000</v>
      </c>
      <c r="C77" s="201"/>
      <c r="D77" s="201"/>
      <c r="E77" s="201"/>
      <c r="F77" s="201"/>
      <c r="G77" s="201">
        <v>60000</v>
      </c>
      <c r="H77" s="201"/>
      <c r="I77" s="201"/>
      <c r="J77" s="201"/>
      <c r="K77" s="201"/>
      <c r="L77" s="201"/>
      <c r="M77" s="201"/>
      <c r="N77" s="201"/>
      <c r="O77" s="43">
        <f t="shared" si="10"/>
        <v>60000</v>
      </c>
    </row>
    <row r="78" spans="1:15" s="44" customFormat="1" ht="37.5" customHeight="1">
      <c r="A78" s="118" t="s">
        <v>339</v>
      </c>
      <c r="B78" s="100">
        <v>22000</v>
      </c>
      <c r="C78" s="201"/>
      <c r="D78" s="201"/>
      <c r="E78" s="201"/>
      <c r="F78" s="201"/>
      <c r="G78" s="201">
        <v>22000</v>
      </c>
      <c r="H78" s="201"/>
      <c r="I78" s="201"/>
      <c r="J78" s="201"/>
      <c r="K78" s="201"/>
      <c r="L78" s="201"/>
      <c r="M78" s="201"/>
      <c r="N78" s="201"/>
      <c r="O78" s="43">
        <f t="shared" si="10"/>
        <v>22000</v>
      </c>
    </row>
    <row r="79" spans="1:15" s="44" customFormat="1" ht="43.5" customHeight="1">
      <c r="A79" s="114" t="s">
        <v>340</v>
      </c>
      <c r="B79" s="101">
        <v>28000</v>
      </c>
      <c r="C79" s="202"/>
      <c r="D79" s="199"/>
      <c r="E79" s="202"/>
      <c r="F79" s="202"/>
      <c r="G79" s="202">
        <v>28000</v>
      </c>
      <c r="H79" s="202"/>
      <c r="I79" s="202"/>
      <c r="J79" s="202"/>
      <c r="K79" s="202"/>
      <c r="L79" s="202"/>
      <c r="M79" s="202"/>
      <c r="N79" s="202"/>
      <c r="O79" s="43">
        <f t="shared" si="10"/>
        <v>28000</v>
      </c>
    </row>
    <row r="80" spans="1:15" ht="20.25" customHeight="1">
      <c r="A80" s="186"/>
      <c r="B80" s="193"/>
      <c r="C80" s="203"/>
      <c r="D80" s="203"/>
      <c r="E80" s="203"/>
      <c r="F80" s="203"/>
      <c r="G80" s="203"/>
      <c r="H80" s="203"/>
      <c r="I80" s="203"/>
      <c r="J80" s="203"/>
      <c r="K80" s="203"/>
      <c r="L80" s="203"/>
      <c r="M80" s="203"/>
      <c r="N80" s="203"/>
      <c r="O80" s="21"/>
    </row>
    <row r="81" spans="1:15" s="16" customFormat="1" ht="20.25" customHeight="1">
      <c r="A81" s="170" t="s">
        <v>38</v>
      </c>
      <c r="B81" s="169"/>
      <c r="C81" s="169"/>
      <c r="D81" s="169"/>
      <c r="E81" s="167" t="s">
        <v>39</v>
      </c>
      <c r="F81" s="167"/>
      <c r="G81" s="167"/>
      <c r="H81" s="168" t="s">
        <v>38</v>
      </c>
      <c r="I81" s="168" t="s">
        <v>10</v>
      </c>
      <c r="J81" s="168"/>
      <c r="K81" s="169"/>
      <c r="L81" s="168" t="s">
        <v>40</v>
      </c>
      <c r="M81" s="168"/>
      <c r="N81" s="173"/>
      <c r="O81" s="21"/>
    </row>
    <row r="82" spans="1:15" ht="18.75" customHeight="1">
      <c r="A82" s="170"/>
      <c r="B82" s="241" t="s">
        <v>46</v>
      </c>
      <c r="C82" s="241"/>
      <c r="D82" s="241"/>
      <c r="E82" s="167"/>
      <c r="F82" s="167"/>
      <c r="G82" s="168"/>
      <c r="H82" s="168"/>
      <c r="I82" s="241" t="s">
        <v>41</v>
      </c>
      <c r="J82" s="241"/>
      <c r="K82" s="241"/>
      <c r="L82" s="167"/>
      <c r="M82" s="167"/>
      <c r="N82" s="173"/>
      <c r="O82" s="29"/>
    </row>
    <row r="83" spans="1:15" s="7" customFormat="1" ht="24" customHeight="1">
      <c r="A83" s="170" t="s">
        <v>42</v>
      </c>
      <c r="B83" s="242" t="s">
        <v>43</v>
      </c>
      <c r="C83" s="242"/>
      <c r="D83" s="242"/>
      <c r="E83" s="167"/>
      <c r="F83" s="167"/>
      <c r="G83" s="168"/>
      <c r="H83" s="168" t="s">
        <v>42</v>
      </c>
      <c r="I83" s="242" t="s">
        <v>44</v>
      </c>
      <c r="J83" s="242"/>
      <c r="K83" s="242"/>
      <c r="L83" s="171"/>
      <c r="M83" s="171"/>
      <c r="N83" s="174"/>
      <c r="O83" s="8"/>
    </row>
    <row r="84" spans="1:15" s="44" customFormat="1" ht="22.5" customHeight="1">
      <c r="A84" s="243" t="s">
        <v>0</v>
      </c>
      <c r="B84" s="78" t="s">
        <v>1</v>
      </c>
      <c r="C84" s="251" t="s">
        <v>3</v>
      </c>
      <c r="D84" s="252"/>
      <c r="E84" s="253"/>
      <c r="F84" s="251" t="s">
        <v>11</v>
      </c>
      <c r="G84" s="252"/>
      <c r="H84" s="253"/>
      <c r="I84" s="251" t="s">
        <v>12</v>
      </c>
      <c r="J84" s="252"/>
      <c r="K84" s="253"/>
      <c r="L84" s="251" t="s">
        <v>13</v>
      </c>
      <c r="M84" s="252"/>
      <c r="N84" s="253"/>
      <c r="O84" s="21"/>
    </row>
    <row r="85" spans="1:15" s="44" customFormat="1" ht="18.75" customHeight="1">
      <c r="A85" s="244"/>
      <c r="B85" s="78" t="s">
        <v>2</v>
      </c>
      <c r="C85" s="103" t="s">
        <v>180</v>
      </c>
      <c r="D85" s="103" t="s">
        <v>181</v>
      </c>
      <c r="E85" s="103" t="s">
        <v>182</v>
      </c>
      <c r="F85" s="103" t="s">
        <v>183</v>
      </c>
      <c r="G85" s="103" t="s">
        <v>184</v>
      </c>
      <c r="H85" s="104" t="s">
        <v>185</v>
      </c>
      <c r="I85" s="103" t="s">
        <v>186</v>
      </c>
      <c r="J85" s="103" t="s">
        <v>187</v>
      </c>
      <c r="K85" s="103" t="s">
        <v>188</v>
      </c>
      <c r="L85" s="103" t="s">
        <v>189</v>
      </c>
      <c r="M85" s="103" t="s">
        <v>190</v>
      </c>
      <c r="N85" s="103" t="s">
        <v>191</v>
      </c>
      <c r="O85" s="21"/>
    </row>
    <row r="86" spans="1:15" s="44" customFormat="1" ht="41.25" customHeight="1">
      <c r="A86" s="84" t="s">
        <v>341</v>
      </c>
      <c r="B86" s="97">
        <v>20000</v>
      </c>
      <c r="C86" s="97"/>
      <c r="D86" s="97"/>
      <c r="E86" s="97"/>
      <c r="F86" s="97"/>
      <c r="G86" s="97">
        <v>20000</v>
      </c>
      <c r="H86" s="97"/>
      <c r="I86" s="97"/>
      <c r="J86" s="97"/>
      <c r="K86" s="97"/>
      <c r="L86" s="97"/>
      <c r="M86" s="97"/>
      <c r="N86" s="97"/>
      <c r="O86" s="43">
        <f aca="true" t="shared" si="12" ref="O86:O95">C86+D86+E86+F86+G86+H86+I86+J86+K86+L86+M86+N86</f>
        <v>20000</v>
      </c>
    </row>
    <row r="87" spans="1:16" s="44" customFormat="1" ht="24" customHeight="1">
      <c r="A87" s="114" t="s">
        <v>342</v>
      </c>
      <c r="B87" s="124">
        <v>3560000</v>
      </c>
      <c r="C87" s="200"/>
      <c r="D87" s="200">
        <v>1780000</v>
      </c>
      <c r="E87" s="200"/>
      <c r="F87" s="200"/>
      <c r="G87" s="200"/>
      <c r="H87" s="200"/>
      <c r="I87" s="200"/>
      <c r="J87" s="200">
        <v>1780000</v>
      </c>
      <c r="K87" s="199"/>
      <c r="L87" s="200"/>
      <c r="M87" s="200"/>
      <c r="N87" s="200"/>
      <c r="O87" s="43">
        <f t="shared" si="12"/>
        <v>3560000</v>
      </c>
      <c r="P87" s="72"/>
    </row>
    <row r="88" spans="1:16" s="44" customFormat="1" ht="102" customHeight="1">
      <c r="A88" s="114" t="s">
        <v>343</v>
      </c>
      <c r="B88" s="124">
        <v>3560000</v>
      </c>
      <c r="C88" s="200"/>
      <c r="D88" s="200">
        <v>1780000</v>
      </c>
      <c r="E88" s="200"/>
      <c r="F88" s="200"/>
      <c r="G88" s="200"/>
      <c r="H88" s="200"/>
      <c r="I88" s="200"/>
      <c r="J88" s="200">
        <v>1780000</v>
      </c>
      <c r="K88" s="200"/>
      <c r="L88" s="200"/>
      <c r="M88" s="200"/>
      <c r="N88" s="200"/>
      <c r="O88" s="43">
        <f t="shared" si="12"/>
        <v>3560000</v>
      </c>
      <c r="P88" s="72"/>
    </row>
    <row r="89" spans="1:15" s="44" customFormat="1" ht="21" customHeight="1">
      <c r="A89" s="114" t="s">
        <v>198</v>
      </c>
      <c r="B89" s="124">
        <v>400000</v>
      </c>
      <c r="C89" s="200"/>
      <c r="D89" s="200"/>
      <c r="E89" s="200"/>
      <c r="F89" s="200"/>
      <c r="G89" s="200"/>
      <c r="H89" s="200"/>
      <c r="I89" s="200">
        <v>400000</v>
      </c>
      <c r="J89" s="200"/>
      <c r="K89" s="200"/>
      <c r="L89" s="200"/>
      <c r="M89" s="200"/>
      <c r="N89" s="200"/>
      <c r="O89" s="43">
        <f t="shared" si="12"/>
        <v>400000</v>
      </c>
    </row>
    <row r="90" spans="1:15" s="44" customFormat="1" ht="37.5" customHeight="1">
      <c r="A90" s="114" t="s">
        <v>344</v>
      </c>
      <c r="B90" s="124">
        <v>400000</v>
      </c>
      <c r="C90" s="200"/>
      <c r="D90" s="200"/>
      <c r="E90" s="200"/>
      <c r="F90" s="200"/>
      <c r="G90" s="200"/>
      <c r="H90" s="200"/>
      <c r="I90" s="200">
        <v>400000</v>
      </c>
      <c r="J90" s="200"/>
      <c r="K90" s="200"/>
      <c r="L90" s="200"/>
      <c r="M90" s="200"/>
      <c r="N90" s="200"/>
      <c r="O90" s="43">
        <f t="shared" si="12"/>
        <v>400000</v>
      </c>
    </row>
    <row r="91" spans="1:17" s="44" customFormat="1" ht="18" customHeight="1">
      <c r="A91" s="118" t="s">
        <v>198</v>
      </c>
      <c r="B91" s="124">
        <f>B93+B94+B95+B96+B97+B98+B105+B106</f>
        <v>300000</v>
      </c>
      <c r="C91" s="200"/>
      <c r="D91" s="200">
        <f aca="true" t="shared" si="13" ref="D91:L91">D93+D94+D95+D96+D97+D98+D105+D106</f>
        <v>30000</v>
      </c>
      <c r="E91" s="200">
        <f t="shared" si="13"/>
        <v>30000</v>
      </c>
      <c r="F91" s="200"/>
      <c r="G91" s="200">
        <f t="shared" si="13"/>
        <v>30000</v>
      </c>
      <c r="H91" s="200">
        <f t="shared" si="13"/>
        <v>50000</v>
      </c>
      <c r="I91" s="200">
        <f t="shared" si="13"/>
        <v>60000</v>
      </c>
      <c r="J91" s="200">
        <f t="shared" si="13"/>
        <v>30000</v>
      </c>
      <c r="K91" s="200"/>
      <c r="L91" s="200">
        <f t="shared" si="13"/>
        <v>70000</v>
      </c>
      <c r="M91" s="200"/>
      <c r="N91" s="200"/>
      <c r="O91" s="43">
        <f t="shared" si="12"/>
        <v>300000</v>
      </c>
      <c r="Q91" s="44" t="s">
        <v>10</v>
      </c>
    </row>
    <row r="92" spans="1:15" s="44" customFormat="1" ht="0.75" customHeight="1">
      <c r="A92" s="114"/>
      <c r="B92" s="124"/>
      <c r="C92" s="200"/>
      <c r="D92" s="200"/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43">
        <f t="shared" si="12"/>
        <v>0</v>
      </c>
    </row>
    <row r="93" spans="1:15" s="44" customFormat="1" ht="20.25" customHeight="1">
      <c r="A93" s="114" t="s">
        <v>345</v>
      </c>
      <c r="B93" s="124">
        <v>30000</v>
      </c>
      <c r="C93" s="200"/>
      <c r="D93" s="200"/>
      <c r="E93" s="200"/>
      <c r="F93" s="200"/>
      <c r="G93" s="200"/>
      <c r="H93" s="200"/>
      <c r="I93" s="200"/>
      <c r="J93" s="200"/>
      <c r="K93" s="200"/>
      <c r="L93" s="200">
        <v>30000</v>
      </c>
      <c r="M93" s="200"/>
      <c r="N93" s="200"/>
      <c r="O93" s="43">
        <f t="shared" si="12"/>
        <v>30000</v>
      </c>
    </row>
    <row r="94" spans="1:15" s="44" customFormat="1" ht="40.5" customHeight="1">
      <c r="A94" s="114" t="s">
        <v>346</v>
      </c>
      <c r="B94" s="124">
        <v>30000</v>
      </c>
      <c r="C94" s="200"/>
      <c r="D94" s="200"/>
      <c r="E94" s="200">
        <v>30000</v>
      </c>
      <c r="F94" s="200"/>
      <c r="G94" s="200"/>
      <c r="H94" s="200"/>
      <c r="I94" s="200"/>
      <c r="J94" s="200"/>
      <c r="K94" s="200"/>
      <c r="L94" s="200"/>
      <c r="M94" s="200"/>
      <c r="N94" s="200"/>
      <c r="O94" s="43">
        <f t="shared" si="12"/>
        <v>30000</v>
      </c>
    </row>
    <row r="95" spans="1:15" s="44" customFormat="1" ht="34.5" customHeight="1">
      <c r="A95" s="118" t="s">
        <v>347</v>
      </c>
      <c r="B95" s="124">
        <v>30000</v>
      </c>
      <c r="C95" s="200"/>
      <c r="D95" s="200">
        <v>30000</v>
      </c>
      <c r="E95" s="200"/>
      <c r="F95" s="200"/>
      <c r="G95" s="200"/>
      <c r="H95" s="199"/>
      <c r="I95" s="200"/>
      <c r="J95" s="200"/>
      <c r="K95" s="200"/>
      <c r="L95" s="200"/>
      <c r="M95" s="200"/>
      <c r="N95" s="200"/>
      <c r="O95" s="43">
        <f t="shared" si="12"/>
        <v>30000</v>
      </c>
    </row>
    <row r="96" spans="1:15" s="44" customFormat="1" ht="19.5" customHeight="1">
      <c r="A96" s="118" t="s">
        <v>348</v>
      </c>
      <c r="B96" s="124">
        <v>60000</v>
      </c>
      <c r="C96" s="200"/>
      <c r="D96" s="200"/>
      <c r="E96" s="200"/>
      <c r="F96" s="200"/>
      <c r="G96" s="200"/>
      <c r="H96" s="199"/>
      <c r="I96" s="200">
        <v>60000</v>
      </c>
      <c r="J96" s="200"/>
      <c r="K96" s="200"/>
      <c r="L96" s="200"/>
      <c r="M96" s="200"/>
      <c r="N96" s="200"/>
      <c r="O96" s="43">
        <f>SUM(C87:N87)</f>
        <v>3560000</v>
      </c>
    </row>
    <row r="97" spans="1:15" s="44" customFormat="1" ht="20.25" customHeight="1">
      <c r="A97" s="118" t="s">
        <v>349</v>
      </c>
      <c r="B97" s="124">
        <v>30000</v>
      </c>
      <c r="C97" s="200"/>
      <c r="D97" s="200"/>
      <c r="E97" s="200"/>
      <c r="F97" s="200"/>
      <c r="G97" s="200">
        <v>30000</v>
      </c>
      <c r="H97" s="199"/>
      <c r="I97" s="200"/>
      <c r="J97" s="200"/>
      <c r="K97" s="200"/>
      <c r="L97" s="200"/>
      <c r="M97" s="200"/>
      <c r="N97" s="200"/>
      <c r="O97" s="43">
        <f>SUM(C88:N88)</f>
        <v>3560000</v>
      </c>
    </row>
    <row r="98" spans="1:15" s="44" customFormat="1" ht="38.25" customHeight="1">
      <c r="A98" s="118" t="s">
        <v>350</v>
      </c>
      <c r="B98" s="124">
        <v>50000</v>
      </c>
      <c r="C98" s="125"/>
      <c r="D98" s="125"/>
      <c r="E98" s="125"/>
      <c r="F98" s="125"/>
      <c r="G98" s="125"/>
      <c r="H98" s="125">
        <v>50000</v>
      </c>
      <c r="I98" s="125"/>
      <c r="J98" s="125"/>
      <c r="K98" s="125"/>
      <c r="L98" s="125"/>
      <c r="M98" s="125"/>
      <c r="N98" s="125"/>
      <c r="O98" s="43">
        <f>SUM(C89:N89)</f>
        <v>400000</v>
      </c>
    </row>
    <row r="99" spans="1:15" s="44" customFormat="1" ht="28.5" customHeight="1">
      <c r="A99" s="188"/>
      <c r="B99" s="193"/>
      <c r="C99" s="194"/>
      <c r="D99" s="194"/>
      <c r="E99" s="194"/>
      <c r="F99" s="194"/>
      <c r="G99" s="194"/>
      <c r="H99" s="194"/>
      <c r="I99" s="194"/>
      <c r="J99" s="194"/>
      <c r="K99" s="194"/>
      <c r="L99" s="194"/>
      <c r="M99" s="194"/>
      <c r="N99" s="194"/>
      <c r="O99" s="43">
        <f>SUM(C91:N91)</f>
        <v>300000</v>
      </c>
    </row>
    <row r="100" spans="1:15" s="44" customFormat="1" ht="30.75" customHeight="1">
      <c r="A100" s="170" t="s">
        <v>38</v>
      </c>
      <c r="B100" s="169"/>
      <c r="C100" s="169"/>
      <c r="D100" s="169"/>
      <c r="E100" s="167" t="s">
        <v>39</v>
      </c>
      <c r="F100" s="167"/>
      <c r="G100" s="167"/>
      <c r="H100" s="168" t="s">
        <v>38</v>
      </c>
      <c r="I100" s="168" t="s">
        <v>10</v>
      </c>
      <c r="J100" s="168"/>
      <c r="K100" s="169"/>
      <c r="L100" s="168" t="s">
        <v>40</v>
      </c>
      <c r="M100" s="168"/>
      <c r="N100" s="173"/>
      <c r="O100" s="43">
        <f>SUM(C93:N93)</f>
        <v>30000</v>
      </c>
    </row>
    <row r="101" spans="1:15" s="44" customFormat="1" ht="17.25" customHeight="1">
      <c r="A101" s="170"/>
      <c r="B101" s="241" t="s">
        <v>46</v>
      </c>
      <c r="C101" s="241"/>
      <c r="D101" s="241"/>
      <c r="E101" s="167"/>
      <c r="F101" s="167"/>
      <c r="G101" s="168"/>
      <c r="H101" s="168"/>
      <c r="I101" s="241" t="s">
        <v>41</v>
      </c>
      <c r="J101" s="241"/>
      <c r="K101" s="241"/>
      <c r="L101" s="167"/>
      <c r="M101" s="167"/>
      <c r="N101" s="173"/>
      <c r="O101" s="43">
        <f>SUM(C94:N94)</f>
        <v>30000</v>
      </c>
    </row>
    <row r="102" spans="1:15" s="44" customFormat="1" ht="20.25" customHeight="1">
      <c r="A102" s="170" t="s">
        <v>42</v>
      </c>
      <c r="B102" s="242" t="s">
        <v>43</v>
      </c>
      <c r="C102" s="242"/>
      <c r="D102" s="242"/>
      <c r="E102" s="167"/>
      <c r="F102" s="167"/>
      <c r="G102" s="168"/>
      <c r="H102" s="168" t="s">
        <v>42</v>
      </c>
      <c r="I102" s="242" t="s">
        <v>44</v>
      </c>
      <c r="J102" s="242"/>
      <c r="K102" s="242"/>
      <c r="L102" s="171"/>
      <c r="M102" s="171"/>
      <c r="N102" s="174"/>
      <c r="O102" s="43">
        <f>SUM(C95:N95)</f>
        <v>30000</v>
      </c>
    </row>
    <row r="103" spans="1:15" s="44" customFormat="1" ht="21" customHeight="1">
      <c r="A103" s="243" t="s">
        <v>0</v>
      </c>
      <c r="B103" s="78" t="s">
        <v>1</v>
      </c>
      <c r="C103" s="251" t="s">
        <v>3</v>
      </c>
      <c r="D103" s="252"/>
      <c r="E103" s="253"/>
      <c r="F103" s="251" t="s">
        <v>11</v>
      </c>
      <c r="G103" s="252"/>
      <c r="H103" s="253"/>
      <c r="I103" s="251" t="s">
        <v>12</v>
      </c>
      <c r="J103" s="252"/>
      <c r="K103" s="253"/>
      <c r="L103" s="251" t="s">
        <v>13</v>
      </c>
      <c r="M103" s="252"/>
      <c r="N103" s="253"/>
      <c r="O103" s="43">
        <f>SUM(C98:N98)</f>
        <v>50000</v>
      </c>
    </row>
    <row r="104" spans="1:15" s="44" customFormat="1" ht="22.5" customHeight="1">
      <c r="A104" s="244"/>
      <c r="B104" s="78" t="s">
        <v>2</v>
      </c>
      <c r="C104" s="103" t="s">
        <v>180</v>
      </c>
      <c r="D104" s="103" t="s">
        <v>181</v>
      </c>
      <c r="E104" s="103" t="s">
        <v>182</v>
      </c>
      <c r="F104" s="103" t="s">
        <v>183</v>
      </c>
      <c r="G104" s="103" t="s">
        <v>184</v>
      </c>
      <c r="H104" s="104" t="s">
        <v>185</v>
      </c>
      <c r="I104" s="103" t="s">
        <v>186</v>
      </c>
      <c r="J104" s="103" t="s">
        <v>187</v>
      </c>
      <c r="K104" s="103" t="s">
        <v>188</v>
      </c>
      <c r="L104" s="103" t="s">
        <v>189</v>
      </c>
      <c r="M104" s="103" t="s">
        <v>190</v>
      </c>
      <c r="N104" s="103" t="s">
        <v>191</v>
      </c>
      <c r="O104" s="43" t="e">
        <f>SUM(#REF!)</f>
        <v>#REF!</v>
      </c>
    </row>
    <row r="105" spans="1:15" s="44" customFormat="1" ht="39.75" customHeight="1">
      <c r="A105" s="197" t="s">
        <v>351</v>
      </c>
      <c r="B105" s="97">
        <v>30000</v>
      </c>
      <c r="C105" s="97"/>
      <c r="D105" s="97"/>
      <c r="E105" s="97"/>
      <c r="F105" s="97"/>
      <c r="G105" s="97"/>
      <c r="H105" s="97"/>
      <c r="I105" s="97"/>
      <c r="J105" s="97">
        <v>30000</v>
      </c>
      <c r="K105" s="97"/>
      <c r="L105" s="97"/>
      <c r="M105" s="97"/>
      <c r="N105" s="97"/>
      <c r="O105" s="43"/>
    </row>
    <row r="106" spans="1:15" s="44" customFormat="1" ht="59.25" customHeight="1">
      <c r="A106" s="114" t="s">
        <v>352</v>
      </c>
      <c r="B106" s="97">
        <v>40000</v>
      </c>
      <c r="C106" s="97"/>
      <c r="D106" s="97"/>
      <c r="E106" s="97"/>
      <c r="F106" s="97"/>
      <c r="G106" s="97"/>
      <c r="H106" s="97"/>
      <c r="I106" s="97"/>
      <c r="J106" s="97"/>
      <c r="K106" s="97"/>
      <c r="L106" s="97">
        <v>40000</v>
      </c>
      <c r="M106" s="97"/>
      <c r="N106" s="97"/>
      <c r="O106" s="43"/>
    </row>
    <row r="107" spans="1:15" s="44" customFormat="1" ht="20.25" customHeight="1">
      <c r="A107" s="118" t="s">
        <v>230</v>
      </c>
      <c r="B107" s="97">
        <v>100000</v>
      </c>
      <c r="C107" s="97"/>
      <c r="D107" s="97"/>
      <c r="E107" s="97"/>
      <c r="F107" s="97"/>
      <c r="G107" s="97"/>
      <c r="H107" s="97">
        <v>100000</v>
      </c>
      <c r="I107" s="97"/>
      <c r="J107" s="97"/>
      <c r="K107" s="97"/>
      <c r="L107" s="97"/>
      <c r="M107" s="97"/>
      <c r="N107" s="97"/>
      <c r="O107" s="43"/>
    </row>
    <row r="108" spans="1:15" s="44" customFormat="1" ht="24" customHeight="1">
      <c r="A108" s="118" t="s">
        <v>373</v>
      </c>
      <c r="B108" s="97">
        <v>100000</v>
      </c>
      <c r="C108" s="97"/>
      <c r="D108" s="97"/>
      <c r="E108" s="97"/>
      <c r="F108" s="97"/>
      <c r="G108" s="97"/>
      <c r="H108" s="97">
        <v>100000</v>
      </c>
      <c r="I108" s="97"/>
      <c r="J108" s="97"/>
      <c r="K108" s="97"/>
      <c r="L108" s="97"/>
      <c r="M108" s="97"/>
      <c r="N108" s="97"/>
      <c r="O108" s="43" t="e">
        <f>SUM(#REF!)</f>
        <v>#REF!</v>
      </c>
    </row>
    <row r="109" spans="1:15" s="44" customFormat="1" ht="24" customHeight="1">
      <c r="A109" s="188"/>
      <c r="B109" s="189"/>
      <c r="C109" s="189"/>
      <c r="D109" s="189"/>
      <c r="E109" s="189"/>
      <c r="F109" s="189"/>
      <c r="G109" s="189"/>
      <c r="H109" s="189"/>
      <c r="I109" s="189"/>
      <c r="J109" s="189"/>
      <c r="K109" s="189"/>
      <c r="L109" s="189"/>
      <c r="M109" s="189"/>
      <c r="N109" s="189"/>
      <c r="O109" s="43"/>
    </row>
    <row r="110" spans="1:15" s="44" customFormat="1" ht="14.25" customHeight="1">
      <c r="A110" s="170"/>
      <c r="B110" s="242"/>
      <c r="C110" s="242"/>
      <c r="D110" s="242"/>
      <c r="E110" s="167"/>
      <c r="F110" s="167"/>
      <c r="G110" s="168"/>
      <c r="H110" s="168"/>
      <c r="I110" s="242"/>
      <c r="J110" s="242"/>
      <c r="K110" s="242"/>
      <c r="L110" s="171"/>
      <c r="M110" s="171"/>
      <c r="N110" s="174"/>
      <c r="O110" s="43" t="e">
        <f>SUM(#REF!)</f>
        <v>#REF!</v>
      </c>
    </row>
    <row r="111" spans="1:15" s="44" customFormat="1" ht="29.25" customHeight="1">
      <c r="A111" s="170" t="s">
        <v>38</v>
      </c>
      <c r="B111" s="169"/>
      <c r="C111" s="169"/>
      <c r="D111" s="169"/>
      <c r="E111" s="167" t="s">
        <v>39</v>
      </c>
      <c r="F111" s="167"/>
      <c r="G111" s="167"/>
      <c r="H111" s="168" t="s">
        <v>38</v>
      </c>
      <c r="I111" s="168" t="s">
        <v>10</v>
      </c>
      <c r="J111" s="168"/>
      <c r="K111" s="169"/>
      <c r="L111" s="168" t="s">
        <v>40</v>
      </c>
      <c r="M111" s="168"/>
      <c r="N111" s="173"/>
      <c r="O111" s="43" t="e">
        <f>SUM(#REF!)</f>
        <v>#REF!</v>
      </c>
    </row>
    <row r="112" spans="1:15" s="44" customFormat="1" ht="22.5" customHeight="1">
      <c r="A112" s="170"/>
      <c r="B112" s="241" t="s">
        <v>46</v>
      </c>
      <c r="C112" s="241"/>
      <c r="D112" s="241"/>
      <c r="E112" s="167"/>
      <c r="F112" s="167"/>
      <c r="G112" s="168"/>
      <c r="H112" s="168"/>
      <c r="I112" s="241" t="s">
        <v>41</v>
      </c>
      <c r="J112" s="241"/>
      <c r="K112" s="241"/>
      <c r="L112" s="167"/>
      <c r="M112" s="167"/>
      <c r="N112" s="173"/>
      <c r="O112" s="43" t="e">
        <f>SUM(#REF!)</f>
        <v>#REF!</v>
      </c>
    </row>
    <row r="113" spans="1:15" s="44" customFormat="1" ht="40.5" customHeight="1">
      <c r="A113" s="170" t="s">
        <v>42</v>
      </c>
      <c r="B113" s="242" t="s">
        <v>43</v>
      </c>
      <c r="C113" s="242"/>
      <c r="D113" s="242"/>
      <c r="E113" s="167"/>
      <c r="F113" s="167"/>
      <c r="G113" s="168"/>
      <c r="H113" s="168" t="s">
        <v>42</v>
      </c>
      <c r="I113" s="242" t="s">
        <v>44</v>
      </c>
      <c r="J113" s="242"/>
      <c r="K113" s="242"/>
      <c r="L113" s="171"/>
      <c r="M113" s="171"/>
      <c r="N113" s="174"/>
      <c r="O113" s="43" t="e">
        <f>SUM(#REF!)</f>
        <v>#REF!</v>
      </c>
    </row>
    <row r="114" spans="1:15" s="44" customFormat="1" ht="22.5" customHeight="1">
      <c r="A114" s="243" t="s">
        <v>0</v>
      </c>
      <c r="B114" s="78" t="s">
        <v>1</v>
      </c>
      <c r="C114" s="251" t="s">
        <v>3</v>
      </c>
      <c r="D114" s="252"/>
      <c r="E114" s="253"/>
      <c r="F114" s="251" t="s">
        <v>11</v>
      </c>
      <c r="G114" s="252"/>
      <c r="H114" s="253"/>
      <c r="I114" s="251" t="s">
        <v>12</v>
      </c>
      <c r="J114" s="252"/>
      <c r="K114" s="253"/>
      <c r="L114" s="251" t="s">
        <v>13</v>
      </c>
      <c r="M114" s="252"/>
      <c r="N114" s="253"/>
      <c r="O114" s="43"/>
    </row>
    <row r="115" spans="1:15" s="44" customFormat="1" ht="22.5" customHeight="1">
      <c r="A115" s="244"/>
      <c r="B115" s="78" t="s">
        <v>2</v>
      </c>
      <c r="C115" s="103" t="s">
        <v>83</v>
      </c>
      <c r="D115" s="103" t="s">
        <v>84</v>
      </c>
      <c r="E115" s="103" t="s">
        <v>85</v>
      </c>
      <c r="F115" s="103" t="s">
        <v>86</v>
      </c>
      <c r="G115" s="103" t="s">
        <v>87</v>
      </c>
      <c r="H115" s="104" t="s">
        <v>88</v>
      </c>
      <c r="I115" s="103" t="s">
        <v>89</v>
      </c>
      <c r="J115" s="103" t="s">
        <v>90</v>
      </c>
      <c r="K115" s="103" t="s">
        <v>91</v>
      </c>
      <c r="L115" s="103" t="s">
        <v>92</v>
      </c>
      <c r="M115" s="103" t="s">
        <v>93</v>
      </c>
      <c r="N115" s="103" t="s">
        <v>94</v>
      </c>
      <c r="O115" s="43"/>
    </row>
    <row r="116" spans="1:15" s="44" customFormat="1" ht="36.75" customHeight="1">
      <c r="A116" s="197" t="s">
        <v>104</v>
      </c>
      <c r="B116" s="97">
        <v>30000</v>
      </c>
      <c r="C116" s="97"/>
      <c r="D116" s="97"/>
      <c r="E116" s="97"/>
      <c r="F116" s="97"/>
      <c r="G116" s="97">
        <v>30000</v>
      </c>
      <c r="H116" s="97"/>
      <c r="I116" s="97"/>
      <c r="J116" s="97"/>
      <c r="K116" s="97"/>
      <c r="L116" s="97"/>
      <c r="M116" s="97"/>
      <c r="N116" s="97"/>
      <c r="O116" s="43">
        <f aca="true" t="shared" si="14" ref="O116:O123">SUM(C116:N116)</f>
        <v>30000</v>
      </c>
    </row>
    <row r="117" spans="1:15" s="44" customFormat="1" ht="34.5" customHeight="1">
      <c r="A117" s="114" t="s">
        <v>66</v>
      </c>
      <c r="B117" s="97">
        <v>30000</v>
      </c>
      <c r="C117" s="97"/>
      <c r="D117" s="97"/>
      <c r="E117" s="97">
        <v>30000</v>
      </c>
      <c r="F117" s="97"/>
      <c r="G117" s="97"/>
      <c r="H117" s="97"/>
      <c r="I117" s="97"/>
      <c r="J117" s="97"/>
      <c r="K117" s="97"/>
      <c r="L117" s="97"/>
      <c r="M117" s="97"/>
      <c r="N117" s="97"/>
      <c r="O117" s="43">
        <f t="shared" si="14"/>
        <v>30000</v>
      </c>
    </row>
    <row r="118" spans="1:15" s="44" customFormat="1" ht="21" customHeight="1">
      <c r="A118" s="114" t="s">
        <v>105</v>
      </c>
      <c r="B118" s="97">
        <v>30000</v>
      </c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>
        <v>30000</v>
      </c>
      <c r="N118" s="97"/>
      <c r="O118" s="43">
        <f t="shared" si="14"/>
        <v>30000</v>
      </c>
    </row>
    <row r="119" spans="1:15" s="44" customFormat="1" ht="33.75" customHeight="1">
      <c r="A119" s="114" t="s">
        <v>67</v>
      </c>
      <c r="B119" s="97">
        <v>40000</v>
      </c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>
        <v>40000</v>
      </c>
      <c r="O119" s="43">
        <f t="shared" si="14"/>
        <v>40000</v>
      </c>
    </row>
    <row r="120" spans="1:15" s="44" customFormat="1" ht="22.5" customHeight="1">
      <c r="A120" s="114" t="s">
        <v>106</v>
      </c>
      <c r="B120" s="97">
        <v>30000</v>
      </c>
      <c r="C120" s="97"/>
      <c r="D120" s="97"/>
      <c r="E120" s="97"/>
      <c r="F120" s="97"/>
      <c r="G120" s="97"/>
      <c r="H120" s="97"/>
      <c r="I120" s="97"/>
      <c r="J120" s="97">
        <v>30000</v>
      </c>
      <c r="K120" s="97"/>
      <c r="L120" s="97"/>
      <c r="M120" s="97"/>
      <c r="N120" s="97"/>
      <c r="O120" s="43">
        <f t="shared" si="14"/>
        <v>30000</v>
      </c>
    </row>
    <row r="121" spans="1:15" s="44" customFormat="1" ht="22.5" customHeight="1">
      <c r="A121" s="118" t="s">
        <v>68</v>
      </c>
      <c r="B121" s="97">
        <v>100000</v>
      </c>
      <c r="C121" s="97"/>
      <c r="D121" s="97"/>
      <c r="E121" s="97"/>
      <c r="F121" s="97"/>
      <c r="G121" s="97"/>
      <c r="H121" s="97">
        <v>100000</v>
      </c>
      <c r="I121" s="97"/>
      <c r="J121" s="97"/>
      <c r="K121" s="97"/>
      <c r="L121" s="97"/>
      <c r="M121" s="97"/>
      <c r="N121" s="97"/>
      <c r="O121" s="43">
        <f t="shared" si="14"/>
        <v>100000</v>
      </c>
    </row>
    <row r="122" spans="1:15" s="44" customFormat="1" ht="22.5" customHeight="1">
      <c r="A122" s="118" t="s">
        <v>69</v>
      </c>
      <c r="B122" s="97">
        <v>100000</v>
      </c>
      <c r="C122" s="97"/>
      <c r="D122" s="97"/>
      <c r="E122" s="97"/>
      <c r="F122" s="97"/>
      <c r="G122" s="97"/>
      <c r="H122" s="97">
        <v>100000</v>
      </c>
      <c r="I122" s="97"/>
      <c r="J122" s="97"/>
      <c r="K122" s="97"/>
      <c r="L122" s="97"/>
      <c r="M122" s="97"/>
      <c r="N122" s="97"/>
      <c r="O122" s="43">
        <f t="shared" si="14"/>
        <v>100000</v>
      </c>
    </row>
    <row r="123" spans="1:15" s="44" customFormat="1" ht="22.5" customHeight="1">
      <c r="A123" s="118" t="s">
        <v>70</v>
      </c>
      <c r="B123" s="97">
        <v>100000</v>
      </c>
      <c r="C123" s="97"/>
      <c r="D123" s="97"/>
      <c r="E123" s="97"/>
      <c r="F123" s="97"/>
      <c r="G123" s="97"/>
      <c r="H123" s="97">
        <v>100000</v>
      </c>
      <c r="I123" s="97"/>
      <c r="J123" s="97"/>
      <c r="K123" s="97"/>
      <c r="L123" s="97"/>
      <c r="M123" s="97"/>
      <c r="N123" s="97"/>
      <c r="O123" s="43">
        <f t="shared" si="14"/>
        <v>100000</v>
      </c>
    </row>
    <row r="124" spans="1:15" s="44" customFormat="1" ht="22.5" customHeight="1">
      <c r="A124" s="188"/>
      <c r="B124" s="189"/>
      <c r="C124" s="189"/>
      <c r="D124" s="189"/>
      <c r="E124" s="189"/>
      <c r="F124" s="189"/>
      <c r="G124" s="189"/>
      <c r="H124" s="189"/>
      <c r="I124" s="189"/>
      <c r="J124" s="189"/>
      <c r="K124" s="189"/>
      <c r="L124" s="189"/>
      <c r="M124" s="189"/>
      <c r="N124" s="189"/>
      <c r="O124" s="43"/>
    </row>
    <row r="125" spans="1:15" s="44" customFormat="1" ht="22.5" customHeight="1">
      <c r="A125" s="170"/>
      <c r="B125" s="242"/>
      <c r="C125" s="242"/>
      <c r="D125" s="242"/>
      <c r="E125" s="167"/>
      <c r="F125" s="167"/>
      <c r="G125" s="168"/>
      <c r="H125" s="168"/>
      <c r="I125" s="242"/>
      <c r="J125" s="242"/>
      <c r="K125" s="242"/>
      <c r="L125" s="171"/>
      <c r="M125" s="171"/>
      <c r="N125" s="174"/>
      <c r="O125" s="43"/>
    </row>
    <row r="126" spans="1:15" ht="29.25" customHeight="1">
      <c r="A126" s="170" t="s">
        <v>38</v>
      </c>
      <c r="B126" s="169"/>
      <c r="C126" s="169"/>
      <c r="D126" s="169"/>
      <c r="E126" s="167" t="s">
        <v>39</v>
      </c>
      <c r="F126" s="167"/>
      <c r="G126" s="167"/>
      <c r="H126" s="168" t="s">
        <v>38</v>
      </c>
      <c r="I126" s="168" t="s">
        <v>10</v>
      </c>
      <c r="J126" s="168"/>
      <c r="K126" s="169"/>
      <c r="L126" s="168" t="s">
        <v>40</v>
      </c>
      <c r="M126" s="168"/>
      <c r="N126" s="173"/>
      <c r="O126" s="29"/>
    </row>
    <row r="127" spans="1:15" ht="21.75" customHeight="1">
      <c r="A127" s="170"/>
      <c r="B127" s="241" t="s">
        <v>46</v>
      </c>
      <c r="C127" s="241"/>
      <c r="D127" s="241"/>
      <c r="E127" s="167"/>
      <c r="F127" s="167"/>
      <c r="G127" s="168"/>
      <c r="H127" s="168"/>
      <c r="I127" s="241" t="s">
        <v>41</v>
      </c>
      <c r="J127" s="241"/>
      <c r="K127" s="241"/>
      <c r="L127" s="167"/>
      <c r="M127" s="167"/>
      <c r="N127" s="173"/>
      <c r="O127" s="29"/>
    </row>
    <row r="128" spans="1:15" ht="20.25" customHeight="1">
      <c r="A128" s="170" t="s">
        <v>42</v>
      </c>
      <c r="B128" s="242" t="s">
        <v>43</v>
      </c>
      <c r="C128" s="242"/>
      <c r="D128" s="242"/>
      <c r="E128" s="167"/>
      <c r="F128" s="167"/>
      <c r="G128" s="168"/>
      <c r="H128" s="168" t="s">
        <v>42</v>
      </c>
      <c r="I128" s="242" t="s">
        <v>44</v>
      </c>
      <c r="J128" s="242"/>
      <c r="K128" s="242"/>
      <c r="L128" s="171"/>
      <c r="M128" s="171"/>
      <c r="N128" s="174"/>
      <c r="O128" s="29" t="e">
        <f>SUM(#REF!)</f>
        <v>#REF!</v>
      </c>
    </row>
    <row r="129" ht="21">
      <c r="P129" s="14" t="s">
        <v>10</v>
      </c>
    </row>
    <row r="130" spans="1:13" ht="21">
      <c r="A130" s="170"/>
      <c r="B130" s="242"/>
      <c r="C130" s="242"/>
      <c r="D130" s="242"/>
      <c r="E130" s="167"/>
      <c r="F130" s="167"/>
      <c r="G130" s="168"/>
      <c r="H130" s="168"/>
      <c r="I130" s="242"/>
      <c r="J130" s="242"/>
      <c r="K130" s="242"/>
      <c r="L130" s="171"/>
      <c r="M130" s="171"/>
    </row>
  </sheetData>
  <sheetProtection/>
  <mergeCells count="71">
    <mergeCell ref="A114:A115"/>
    <mergeCell ref="C114:E114"/>
    <mergeCell ref="F114:H114"/>
    <mergeCell ref="I114:K114"/>
    <mergeCell ref="I125:K125"/>
    <mergeCell ref="B112:D112"/>
    <mergeCell ref="I112:K112"/>
    <mergeCell ref="B110:D110"/>
    <mergeCell ref="I110:K110"/>
    <mergeCell ref="L114:N114"/>
    <mergeCell ref="B113:D113"/>
    <mergeCell ref="I113:K113"/>
    <mergeCell ref="B130:D130"/>
    <mergeCell ref="I130:K130"/>
    <mergeCell ref="B128:D128"/>
    <mergeCell ref="I128:K128"/>
    <mergeCell ref="I26:K26"/>
    <mergeCell ref="B25:D25"/>
    <mergeCell ref="I25:K25"/>
    <mergeCell ref="B127:D127"/>
    <mergeCell ref="I127:K127"/>
    <mergeCell ref="B125:D125"/>
    <mergeCell ref="A1:N1"/>
    <mergeCell ref="A2:N2"/>
    <mergeCell ref="A3:A4"/>
    <mergeCell ref="C3:E3"/>
    <mergeCell ref="F3:H3"/>
    <mergeCell ref="I3:K3"/>
    <mergeCell ref="L3:N3"/>
    <mergeCell ref="B26:D26"/>
    <mergeCell ref="A27:A28"/>
    <mergeCell ref="C27:E27"/>
    <mergeCell ref="F27:H27"/>
    <mergeCell ref="I27:K27"/>
    <mergeCell ref="L27:N27"/>
    <mergeCell ref="B41:D41"/>
    <mergeCell ref="I41:K41"/>
    <mergeCell ref="B42:D42"/>
    <mergeCell ref="I42:K42"/>
    <mergeCell ref="A43:A44"/>
    <mergeCell ref="C43:E43"/>
    <mergeCell ref="F43:H43"/>
    <mergeCell ref="I43:K43"/>
    <mergeCell ref="L43:N43"/>
    <mergeCell ref="B64:D64"/>
    <mergeCell ref="I64:K64"/>
    <mergeCell ref="B65:D65"/>
    <mergeCell ref="I65:K65"/>
    <mergeCell ref="A66:A67"/>
    <mergeCell ref="C66:E66"/>
    <mergeCell ref="F66:H66"/>
    <mergeCell ref="I66:K66"/>
    <mergeCell ref="L66:N66"/>
    <mergeCell ref="B82:D82"/>
    <mergeCell ref="I82:K82"/>
    <mergeCell ref="B83:D83"/>
    <mergeCell ref="I83:K83"/>
    <mergeCell ref="A84:A85"/>
    <mergeCell ref="C84:E84"/>
    <mergeCell ref="F84:H84"/>
    <mergeCell ref="I84:K84"/>
    <mergeCell ref="L84:N84"/>
    <mergeCell ref="B101:D101"/>
    <mergeCell ref="I101:K101"/>
    <mergeCell ref="B102:D102"/>
    <mergeCell ref="I102:K102"/>
    <mergeCell ref="A103:A104"/>
    <mergeCell ref="C103:E103"/>
    <mergeCell ref="F103:H103"/>
    <mergeCell ref="I103:K103"/>
    <mergeCell ref="L103:N103"/>
  </mergeCells>
  <printOptions/>
  <pageMargins left="0.27" right="0.1968503937007874" top="0.8661417322834646" bottom="0.6692913385826772" header="0.2362204724409449" footer="0.275590551181102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O22"/>
  <sheetViews>
    <sheetView zoomScale="90" zoomScaleNormal="90" zoomScalePageLayoutView="0" workbookViewId="0" topLeftCell="A1">
      <selection activeCell="G10" sqref="G10"/>
    </sheetView>
  </sheetViews>
  <sheetFormatPr defaultColWidth="9.140625" defaultRowHeight="21.75"/>
  <cols>
    <col min="1" max="1" width="30.7109375" style="32" customWidth="1"/>
    <col min="2" max="2" width="11.00390625" style="57" customWidth="1"/>
    <col min="3" max="3" width="9.28125" style="57" customWidth="1"/>
    <col min="4" max="4" width="9.8515625" style="57" customWidth="1"/>
    <col min="5" max="5" width="9.7109375" style="57" bestFit="1" customWidth="1"/>
    <col min="6" max="6" width="9.421875" style="57" customWidth="1"/>
    <col min="7" max="7" width="9.7109375" style="57" bestFit="1" customWidth="1"/>
    <col min="8" max="8" width="9.57421875" style="57" customWidth="1"/>
    <col min="9" max="10" width="9.28125" style="57" customWidth="1"/>
    <col min="11" max="11" width="9.7109375" style="57" bestFit="1" customWidth="1"/>
    <col min="12" max="12" width="9.421875" style="57" customWidth="1"/>
    <col min="13" max="13" width="9.28125" style="57" customWidth="1"/>
    <col min="14" max="14" width="9.421875" style="57" customWidth="1"/>
    <col min="15" max="15" width="12.00390625" style="34" customWidth="1"/>
    <col min="16" max="16384" width="9.140625" style="32" customWidth="1"/>
  </cols>
  <sheetData>
    <row r="1" spans="1:14" ht="21">
      <c r="A1" s="249" t="s">
        <v>114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</row>
    <row r="2" spans="1:14" ht="21">
      <c r="A2" s="250" t="s">
        <v>32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</row>
    <row r="3" spans="1:15" s="19" customFormat="1" ht="21">
      <c r="A3" s="243" t="s">
        <v>0</v>
      </c>
      <c r="B3" s="102" t="s">
        <v>1</v>
      </c>
      <c r="C3" s="259" t="s">
        <v>3</v>
      </c>
      <c r="D3" s="260"/>
      <c r="E3" s="261"/>
      <c r="F3" s="259" t="s">
        <v>4</v>
      </c>
      <c r="G3" s="260"/>
      <c r="H3" s="261"/>
      <c r="I3" s="259" t="s">
        <v>5</v>
      </c>
      <c r="J3" s="260"/>
      <c r="K3" s="261"/>
      <c r="L3" s="259" t="s">
        <v>6</v>
      </c>
      <c r="M3" s="260"/>
      <c r="N3" s="261"/>
      <c r="O3" s="43" t="e">
        <f aca="true" t="shared" si="0" ref="O3:O15">C3+D3+E3+F3+G3+H3+I3+J3+K3+L3+M3+N3</f>
        <v>#VALUE!</v>
      </c>
    </row>
    <row r="4" spans="1:15" s="19" customFormat="1" ht="21">
      <c r="A4" s="244"/>
      <c r="B4" s="102" t="s">
        <v>2</v>
      </c>
      <c r="C4" s="103" t="s">
        <v>180</v>
      </c>
      <c r="D4" s="103" t="s">
        <v>181</v>
      </c>
      <c r="E4" s="103" t="s">
        <v>182</v>
      </c>
      <c r="F4" s="103" t="s">
        <v>183</v>
      </c>
      <c r="G4" s="103" t="s">
        <v>184</v>
      </c>
      <c r="H4" s="104" t="s">
        <v>185</v>
      </c>
      <c r="I4" s="103" t="s">
        <v>186</v>
      </c>
      <c r="J4" s="103" t="s">
        <v>187</v>
      </c>
      <c r="K4" s="103" t="s">
        <v>188</v>
      </c>
      <c r="L4" s="103" t="s">
        <v>189</v>
      </c>
      <c r="M4" s="103" t="s">
        <v>190</v>
      </c>
      <c r="N4" s="103" t="s">
        <v>191</v>
      </c>
      <c r="O4" s="43" t="e">
        <f t="shared" si="0"/>
        <v>#VALUE!</v>
      </c>
    </row>
    <row r="5" spans="1:15" s="19" customFormat="1" ht="21">
      <c r="A5" s="132" t="s">
        <v>374</v>
      </c>
      <c r="B5" s="110">
        <f>B6+B7+B8+B9+B10+B11+B12+B13+B15</f>
        <v>24197270</v>
      </c>
      <c r="C5" s="238">
        <f aca="true" t="shared" si="1" ref="C5:N5">C6+C7+C8+C9+C10+C11+C12+C13+C15</f>
        <v>1879166</v>
      </c>
      <c r="D5" s="110">
        <f t="shared" si="1"/>
        <v>1891436</v>
      </c>
      <c r="E5" s="238">
        <f t="shared" si="1"/>
        <v>2379166</v>
      </c>
      <c r="F5" s="164">
        <f t="shared" si="1"/>
        <v>1879166</v>
      </c>
      <c r="G5" s="110">
        <f t="shared" si="1"/>
        <v>1889166</v>
      </c>
      <c r="H5" s="238">
        <f t="shared" si="1"/>
        <v>1879166</v>
      </c>
      <c r="I5" s="164">
        <f t="shared" si="1"/>
        <v>2379166</v>
      </c>
      <c r="J5" s="164">
        <f t="shared" si="1"/>
        <v>1879166</v>
      </c>
      <c r="K5" s="164">
        <f t="shared" si="1"/>
        <v>1879166</v>
      </c>
      <c r="L5" s="164">
        <f t="shared" si="1"/>
        <v>1879166</v>
      </c>
      <c r="M5" s="164">
        <f t="shared" si="1"/>
        <v>2029166</v>
      </c>
      <c r="N5" s="164">
        <f t="shared" si="1"/>
        <v>2354174</v>
      </c>
      <c r="O5" s="43">
        <f t="shared" si="0"/>
        <v>24197270</v>
      </c>
    </row>
    <row r="6" spans="1:15" s="19" customFormat="1" ht="21">
      <c r="A6" s="132" t="s">
        <v>375</v>
      </c>
      <c r="B6" s="110">
        <v>300000</v>
      </c>
      <c r="C6" s="130">
        <v>25000</v>
      </c>
      <c r="D6" s="130">
        <v>25000</v>
      </c>
      <c r="E6" s="130">
        <v>25000</v>
      </c>
      <c r="F6" s="130">
        <v>25000</v>
      </c>
      <c r="G6" s="130">
        <v>25000</v>
      </c>
      <c r="H6" s="130">
        <v>25000</v>
      </c>
      <c r="I6" s="130">
        <v>25000</v>
      </c>
      <c r="J6" s="130">
        <v>25000</v>
      </c>
      <c r="K6" s="130">
        <v>25000</v>
      </c>
      <c r="L6" s="130">
        <v>25000</v>
      </c>
      <c r="M6" s="130">
        <v>25000</v>
      </c>
      <c r="N6" s="130">
        <v>25000</v>
      </c>
      <c r="O6" s="43">
        <f t="shared" si="0"/>
        <v>300000</v>
      </c>
    </row>
    <row r="7" spans="1:15" s="19" customFormat="1" ht="21">
      <c r="A7" s="132" t="s">
        <v>376</v>
      </c>
      <c r="B7" s="110">
        <v>12270</v>
      </c>
      <c r="C7" s="130"/>
      <c r="D7" s="130">
        <v>12270</v>
      </c>
      <c r="E7" s="130"/>
      <c r="F7" s="133"/>
      <c r="G7" s="130"/>
      <c r="H7" s="130"/>
      <c r="I7" s="130"/>
      <c r="J7" s="131"/>
      <c r="K7" s="130"/>
      <c r="L7" s="130"/>
      <c r="M7" s="130"/>
      <c r="N7" s="130"/>
      <c r="O7" s="43">
        <f t="shared" si="0"/>
        <v>12270</v>
      </c>
    </row>
    <row r="8" spans="1:15" s="19" customFormat="1" ht="21">
      <c r="A8" s="126" t="s">
        <v>377</v>
      </c>
      <c r="B8" s="110">
        <v>17000000</v>
      </c>
      <c r="C8" s="237">
        <v>1416666</v>
      </c>
      <c r="D8" s="237">
        <v>1416666</v>
      </c>
      <c r="E8" s="237">
        <v>1416666</v>
      </c>
      <c r="F8" s="237">
        <v>1416666</v>
      </c>
      <c r="G8" s="237">
        <v>1416666</v>
      </c>
      <c r="H8" s="237">
        <v>1416666</v>
      </c>
      <c r="I8" s="237">
        <v>1416666</v>
      </c>
      <c r="J8" s="237">
        <v>1416666</v>
      </c>
      <c r="K8" s="237">
        <v>1416666</v>
      </c>
      <c r="L8" s="237">
        <v>1416666</v>
      </c>
      <c r="M8" s="237">
        <v>1416666</v>
      </c>
      <c r="N8" s="237">
        <v>1416674</v>
      </c>
      <c r="O8" s="43">
        <f t="shared" si="0"/>
        <v>17000000</v>
      </c>
    </row>
    <row r="9" spans="1:15" s="38" customFormat="1" ht="21">
      <c r="A9" s="126" t="s">
        <v>378</v>
      </c>
      <c r="B9" s="135">
        <v>5100000</v>
      </c>
      <c r="C9" s="136">
        <v>425000</v>
      </c>
      <c r="D9" s="136">
        <v>425000</v>
      </c>
      <c r="E9" s="136">
        <v>425000</v>
      </c>
      <c r="F9" s="136">
        <v>425000</v>
      </c>
      <c r="G9" s="136">
        <v>425000</v>
      </c>
      <c r="H9" s="136">
        <v>425000</v>
      </c>
      <c r="I9" s="136">
        <v>425000</v>
      </c>
      <c r="J9" s="136">
        <v>425000</v>
      </c>
      <c r="K9" s="136">
        <v>425000</v>
      </c>
      <c r="L9" s="136">
        <v>425000</v>
      </c>
      <c r="M9" s="136">
        <v>425000</v>
      </c>
      <c r="N9" s="136">
        <v>425000</v>
      </c>
      <c r="O9" s="43">
        <f t="shared" si="0"/>
        <v>5100000</v>
      </c>
    </row>
    <row r="10" spans="1:15" s="38" customFormat="1" ht="21">
      <c r="A10" s="126" t="s">
        <v>379</v>
      </c>
      <c r="B10" s="135">
        <v>150000</v>
      </c>
      <c r="C10" s="136">
        <v>12500</v>
      </c>
      <c r="D10" s="136">
        <v>12500</v>
      </c>
      <c r="E10" s="136">
        <v>12500</v>
      </c>
      <c r="F10" s="136">
        <v>12500</v>
      </c>
      <c r="G10" s="136">
        <v>12500</v>
      </c>
      <c r="H10" s="136">
        <v>12500</v>
      </c>
      <c r="I10" s="136">
        <v>12500</v>
      </c>
      <c r="J10" s="136">
        <v>12500</v>
      </c>
      <c r="K10" s="136">
        <v>12500</v>
      </c>
      <c r="L10" s="136">
        <v>12500</v>
      </c>
      <c r="M10" s="136">
        <v>12500</v>
      </c>
      <c r="N10" s="136">
        <v>12500</v>
      </c>
      <c r="O10" s="43">
        <f t="shared" si="0"/>
        <v>150000</v>
      </c>
    </row>
    <row r="11" spans="1:15" s="38" customFormat="1" ht="21">
      <c r="A11" s="132" t="s">
        <v>380</v>
      </c>
      <c r="B11" s="110">
        <v>150000</v>
      </c>
      <c r="C11" s="133"/>
      <c r="D11" s="133"/>
      <c r="E11" s="133"/>
      <c r="F11" s="133"/>
      <c r="G11" s="133"/>
      <c r="H11" s="133"/>
      <c r="I11" s="133"/>
      <c r="J11" s="134"/>
      <c r="K11" s="133"/>
      <c r="L11" s="133"/>
      <c r="M11" s="133">
        <v>150000</v>
      </c>
      <c r="N11" s="133"/>
      <c r="O11" s="43">
        <f t="shared" si="0"/>
        <v>150000</v>
      </c>
    </row>
    <row r="12" spans="1:15" s="38" customFormat="1" ht="37.5">
      <c r="A12" s="132" t="s">
        <v>381</v>
      </c>
      <c r="B12" s="110">
        <v>1460000</v>
      </c>
      <c r="C12" s="133"/>
      <c r="D12" s="133"/>
      <c r="E12" s="133">
        <v>500000</v>
      </c>
      <c r="F12" s="133"/>
      <c r="G12" s="133"/>
      <c r="H12" s="133"/>
      <c r="I12" s="133">
        <v>500000</v>
      </c>
      <c r="J12" s="134"/>
      <c r="K12" s="133"/>
      <c r="L12" s="133"/>
      <c r="M12" s="133"/>
      <c r="N12" s="133">
        <v>460000</v>
      </c>
      <c r="O12" s="43">
        <f t="shared" si="0"/>
        <v>1460000</v>
      </c>
    </row>
    <row r="13" spans="1:15" s="38" customFormat="1" ht="21">
      <c r="A13" s="132" t="s">
        <v>382</v>
      </c>
      <c r="B13" s="110">
        <v>10000</v>
      </c>
      <c r="C13" s="133"/>
      <c r="D13" s="133"/>
      <c r="E13" s="133"/>
      <c r="F13" s="133"/>
      <c r="G13" s="133">
        <v>10000</v>
      </c>
      <c r="H13" s="133"/>
      <c r="I13" s="133"/>
      <c r="J13" s="134"/>
      <c r="K13" s="133"/>
      <c r="L13" s="133"/>
      <c r="M13" s="133"/>
      <c r="N13" s="133"/>
      <c r="O13" s="43">
        <f t="shared" si="0"/>
        <v>10000</v>
      </c>
    </row>
    <row r="14" spans="1:15" s="38" customFormat="1" ht="37.5">
      <c r="A14" s="132" t="s">
        <v>383</v>
      </c>
      <c r="B14" s="110">
        <v>354585</v>
      </c>
      <c r="C14" s="133"/>
      <c r="D14" s="133">
        <v>354585</v>
      </c>
      <c r="E14" s="133"/>
      <c r="F14" s="133"/>
      <c r="G14" s="133"/>
      <c r="H14" s="133"/>
      <c r="I14" s="133"/>
      <c r="J14" s="134"/>
      <c r="K14" s="133"/>
      <c r="L14" s="133"/>
      <c r="M14" s="133"/>
      <c r="N14" s="133"/>
      <c r="O14" s="43">
        <f t="shared" si="0"/>
        <v>354585</v>
      </c>
    </row>
    <row r="15" spans="1:15" s="38" customFormat="1" ht="56.25">
      <c r="A15" s="132" t="s">
        <v>384</v>
      </c>
      <c r="B15" s="110">
        <v>15000</v>
      </c>
      <c r="C15" s="133"/>
      <c r="D15" s="133"/>
      <c r="E15" s="133"/>
      <c r="F15" s="133"/>
      <c r="G15" s="133"/>
      <c r="H15" s="133"/>
      <c r="I15" s="133"/>
      <c r="J15" s="134"/>
      <c r="K15" s="133"/>
      <c r="L15" s="133"/>
      <c r="M15" s="133"/>
      <c r="N15" s="133">
        <v>15000</v>
      </c>
      <c r="O15" s="43">
        <f t="shared" si="0"/>
        <v>15000</v>
      </c>
    </row>
    <row r="16" spans="1:15" s="38" customFormat="1" ht="21">
      <c r="A16" s="179"/>
      <c r="B16" s="112"/>
      <c r="C16" s="180"/>
      <c r="D16" s="180"/>
      <c r="E16" s="180"/>
      <c r="F16" s="180"/>
      <c r="G16" s="180"/>
      <c r="H16" s="180"/>
      <c r="I16" s="180"/>
      <c r="J16" s="181"/>
      <c r="K16" s="180"/>
      <c r="L16" s="180"/>
      <c r="M16" s="180"/>
      <c r="N16" s="180"/>
      <c r="O16" s="70"/>
    </row>
    <row r="17" spans="1:15" s="38" customFormat="1" ht="21">
      <c r="A17" s="179"/>
      <c r="B17" s="112"/>
      <c r="C17" s="180"/>
      <c r="D17" s="180"/>
      <c r="E17" s="180"/>
      <c r="F17" s="180"/>
      <c r="G17" s="180"/>
      <c r="H17" s="180"/>
      <c r="I17" s="180"/>
      <c r="J17" s="181"/>
      <c r="K17" s="180"/>
      <c r="L17" s="180"/>
      <c r="M17" s="180"/>
      <c r="N17" s="180"/>
      <c r="O17" s="70"/>
    </row>
    <row r="18" spans="1:15" s="38" customFormat="1" ht="21">
      <c r="A18" s="170" t="s">
        <v>38</v>
      </c>
      <c r="B18" s="169"/>
      <c r="C18" s="169"/>
      <c r="D18" s="169"/>
      <c r="E18" s="167" t="s">
        <v>39</v>
      </c>
      <c r="F18" s="167"/>
      <c r="G18" s="167"/>
      <c r="H18" s="168" t="s">
        <v>38</v>
      </c>
      <c r="I18" s="168" t="s">
        <v>10</v>
      </c>
      <c r="J18" s="168"/>
      <c r="K18" s="169"/>
      <c r="L18" s="168" t="s">
        <v>40</v>
      </c>
      <c r="M18" s="168"/>
      <c r="N18" s="180"/>
      <c r="O18" s="70"/>
    </row>
    <row r="19" spans="1:15" s="19" customFormat="1" ht="21">
      <c r="A19" s="170" t="s">
        <v>42</v>
      </c>
      <c r="B19" s="241" t="s">
        <v>46</v>
      </c>
      <c r="C19" s="241"/>
      <c r="D19" s="241"/>
      <c r="E19" s="167"/>
      <c r="F19" s="167"/>
      <c r="G19" s="168"/>
      <c r="H19" s="168"/>
      <c r="I19" s="241" t="s">
        <v>41</v>
      </c>
      <c r="J19" s="241"/>
      <c r="K19" s="241"/>
      <c r="L19" s="167"/>
      <c r="M19" s="167"/>
      <c r="N19" s="178"/>
      <c r="O19" s="68">
        <f>C5+D5+E5+F5+G5+H5+I5+J5+K5+L5+M5+N5</f>
        <v>24197270</v>
      </c>
    </row>
    <row r="20" spans="1:15" s="19" customFormat="1" ht="21">
      <c r="A20" s="129"/>
      <c r="B20" s="242" t="s">
        <v>43</v>
      </c>
      <c r="C20" s="242"/>
      <c r="D20" s="242"/>
      <c r="E20" s="167"/>
      <c r="F20" s="167"/>
      <c r="G20" s="168"/>
      <c r="H20" s="168" t="s">
        <v>42</v>
      </c>
      <c r="I20" s="242" t="s">
        <v>44</v>
      </c>
      <c r="J20" s="242"/>
      <c r="K20" s="242"/>
      <c r="L20" s="171"/>
      <c r="M20" s="171"/>
      <c r="N20" s="111"/>
      <c r="O20" s="68">
        <f>B6</f>
        <v>300000</v>
      </c>
    </row>
    <row r="21" spans="1:14" ht="21">
      <c r="A21" s="175"/>
      <c r="B21" s="176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</row>
    <row r="22" ht="21">
      <c r="A22" s="35"/>
    </row>
  </sheetData>
  <sheetProtection/>
  <mergeCells count="11">
    <mergeCell ref="I3:K3"/>
    <mergeCell ref="L3:N3"/>
    <mergeCell ref="B20:D20"/>
    <mergeCell ref="I20:K20"/>
    <mergeCell ref="B19:D19"/>
    <mergeCell ref="I19:K19"/>
    <mergeCell ref="A1:N1"/>
    <mergeCell ref="A2:N2"/>
    <mergeCell ref="A3:A4"/>
    <mergeCell ref="C3:E3"/>
    <mergeCell ref="F3:H3"/>
  </mergeCells>
  <printOptions/>
  <pageMargins left="0.32" right="0.2" top="0.64" bottom="0.23" header="0.33" footer="0.1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S204"/>
  <sheetViews>
    <sheetView zoomScale="90" zoomScaleNormal="90" zoomScaleSheetLayoutView="100" zoomScalePageLayoutView="0" workbookViewId="0" topLeftCell="A1">
      <selection activeCell="C35" sqref="C35"/>
    </sheetView>
  </sheetViews>
  <sheetFormatPr defaultColWidth="9.140625" defaultRowHeight="21.75"/>
  <cols>
    <col min="1" max="1" width="36.421875" style="7" customWidth="1"/>
    <col min="2" max="2" width="9.8515625" style="53" customWidth="1"/>
    <col min="3" max="3" width="9.00390625" style="23" customWidth="1"/>
    <col min="4" max="7" width="8.7109375" style="23" customWidth="1"/>
    <col min="8" max="8" width="9.28125" style="23" customWidth="1"/>
    <col min="9" max="9" width="9.57421875" style="23" customWidth="1"/>
    <col min="10" max="11" width="9.7109375" style="23" customWidth="1"/>
    <col min="12" max="12" width="8.57421875" style="23" customWidth="1"/>
    <col min="13" max="13" width="9.8515625" style="23" customWidth="1"/>
    <col min="14" max="14" width="8.7109375" style="23" customWidth="1"/>
    <col min="15" max="15" width="11.00390625" style="7" customWidth="1"/>
    <col min="16" max="16384" width="9.140625" style="7" customWidth="1"/>
  </cols>
  <sheetData>
    <row r="1" spans="1:14" ht="21">
      <c r="A1" s="264" t="s">
        <v>82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</row>
    <row r="2" spans="1:14" ht="21">
      <c r="A2" s="265" t="s">
        <v>29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</row>
    <row r="3" spans="1:14" s="40" customFormat="1" ht="20.25" customHeight="1">
      <c r="A3" s="243" t="s">
        <v>0</v>
      </c>
      <c r="B3" s="102" t="s">
        <v>1</v>
      </c>
      <c r="C3" s="259" t="s">
        <v>3</v>
      </c>
      <c r="D3" s="260"/>
      <c r="E3" s="261"/>
      <c r="F3" s="259" t="s">
        <v>4</v>
      </c>
      <c r="G3" s="260"/>
      <c r="H3" s="261"/>
      <c r="I3" s="259" t="s">
        <v>5</v>
      </c>
      <c r="J3" s="260"/>
      <c r="K3" s="261"/>
      <c r="L3" s="259" t="s">
        <v>6</v>
      </c>
      <c r="M3" s="260"/>
      <c r="N3" s="261"/>
    </row>
    <row r="4" spans="1:14" s="40" customFormat="1" ht="20.25" customHeight="1">
      <c r="A4" s="244"/>
      <c r="B4" s="102" t="s">
        <v>2</v>
      </c>
      <c r="C4" s="103" t="s">
        <v>83</v>
      </c>
      <c r="D4" s="103" t="s">
        <v>84</v>
      </c>
      <c r="E4" s="103" t="s">
        <v>85</v>
      </c>
      <c r="F4" s="103" t="s">
        <v>86</v>
      </c>
      <c r="G4" s="103" t="s">
        <v>87</v>
      </c>
      <c r="H4" s="104" t="s">
        <v>88</v>
      </c>
      <c r="I4" s="103" t="s">
        <v>89</v>
      </c>
      <c r="J4" s="103" t="s">
        <v>90</v>
      </c>
      <c r="K4" s="103" t="s">
        <v>91</v>
      </c>
      <c r="L4" s="103" t="s">
        <v>92</v>
      </c>
      <c r="M4" s="103" t="s">
        <v>93</v>
      </c>
      <c r="N4" s="103" t="s">
        <v>94</v>
      </c>
    </row>
    <row r="5" spans="1:15" s="19" customFormat="1" ht="21">
      <c r="A5" s="82" t="s">
        <v>37</v>
      </c>
      <c r="B5" s="218">
        <v>7790182</v>
      </c>
      <c r="C5" s="166">
        <f>C6+C13+C40+C56</f>
        <v>346692</v>
      </c>
      <c r="D5" s="166">
        <f aca="true" t="shared" si="0" ref="D5:N5">D6+D13+D40+D56</f>
        <v>615930</v>
      </c>
      <c r="E5" s="166">
        <f t="shared" si="0"/>
        <v>768196</v>
      </c>
      <c r="F5" s="166">
        <f t="shared" si="0"/>
        <v>403296</v>
      </c>
      <c r="G5" s="166">
        <f t="shared" si="0"/>
        <v>446696</v>
      </c>
      <c r="H5" s="166">
        <f t="shared" si="0"/>
        <v>599196</v>
      </c>
      <c r="I5" s="166">
        <f t="shared" si="0"/>
        <v>496696</v>
      </c>
      <c r="J5" s="166">
        <f t="shared" si="0"/>
        <v>411696</v>
      </c>
      <c r="K5" s="166">
        <f t="shared" si="0"/>
        <v>699196</v>
      </c>
      <c r="L5" s="166">
        <f t="shared" si="0"/>
        <v>346696</v>
      </c>
      <c r="M5" s="166">
        <f t="shared" si="0"/>
        <v>346696</v>
      </c>
      <c r="N5" s="224">
        <f t="shared" si="0"/>
        <v>2309196</v>
      </c>
      <c r="O5" s="67">
        <f>C5+D5+E5+F5+G5+H5+I5+J5+K5+L5+M5+N5</f>
        <v>7790182</v>
      </c>
    </row>
    <row r="6" spans="1:15" s="19" customFormat="1" ht="21">
      <c r="A6" s="96" t="s">
        <v>30</v>
      </c>
      <c r="B6" s="217">
        <v>2781348</v>
      </c>
      <c r="C6" s="166">
        <f>C7</f>
        <v>231779</v>
      </c>
      <c r="D6" s="166">
        <f aca="true" t="shared" si="1" ref="D6:N6">D7</f>
        <v>231779</v>
      </c>
      <c r="E6" s="166">
        <f t="shared" si="1"/>
        <v>231779</v>
      </c>
      <c r="F6" s="166">
        <f t="shared" si="1"/>
        <v>231779</v>
      </c>
      <c r="G6" s="166">
        <f t="shared" si="1"/>
        <v>231779</v>
      </c>
      <c r="H6" s="166">
        <f t="shared" si="1"/>
        <v>231779</v>
      </c>
      <c r="I6" s="166">
        <f t="shared" si="1"/>
        <v>231779</v>
      </c>
      <c r="J6" s="166">
        <f t="shared" si="1"/>
        <v>231779</v>
      </c>
      <c r="K6" s="166">
        <f t="shared" si="1"/>
        <v>231779</v>
      </c>
      <c r="L6" s="166">
        <f t="shared" si="1"/>
        <v>231779</v>
      </c>
      <c r="M6" s="166">
        <f t="shared" si="1"/>
        <v>231779</v>
      </c>
      <c r="N6" s="166">
        <f t="shared" si="1"/>
        <v>231779</v>
      </c>
      <c r="O6" s="67">
        <f aca="true" t="shared" si="2" ref="O6:O61">C6+D6+E6+F6+G6+H6+I6+J6+K6+L6+M6+N6</f>
        <v>2781348</v>
      </c>
    </row>
    <row r="7" spans="1:15" s="19" customFormat="1" ht="21">
      <c r="A7" s="96" t="s">
        <v>234</v>
      </c>
      <c r="B7" s="107">
        <v>2781348</v>
      </c>
      <c r="C7" s="106">
        <f>C8+C9+C10+C11+C12</f>
        <v>231779</v>
      </c>
      <c r="D7" s="106">
        <f aca="true" t="shared" si="3" ref="D7:N7">D8+D9+D10+D11+D12</f>
        <v>231779</v>
      </c>
      <c r="E7" s="106">
        <f t="shared" si="3"/>
        <v>231779</v>
      </c>
      <c r="F7" s="106">
        <f t="shared" si="3"/>
        <v>231779</v>
      </c>
      <c r="G7" s="106">
        <f t="shared" si="3"/>
        <v>231779</v>
      </c>
      <c r="H7" s="106">
        <f t="shared" si="3"/>
        <v>231779</v>
      </c>
      <c r="I7" s="106">
        <f t="shared" si="3"/>
        <v>231779</v>
      </c>
      <c r="J7" s="106">
        <f t="shared" si="3"/>
        <v>231779</v>
      </c>
      <c r="K7" s="106">
        <f t="shared" si="3"/>
        <v>231779</v>
      </c>
      <c r="L7" s="106">
        <f t="shared" si="3"/>
        <v>231779</v>
      </c>
      <c r="M7" s="106">
        <f t="shared" si="3"/>
        <v>231779</v>
      </c>
      <c r="N7" s="106">
        <f t="shared" si="3"/>
        <v>231779</v>
      </c>
      <c r="O7" s="67">
        <f t="shared" si="2"/>
        <v>2781348</v>
      </c>
    </row>
    <row r="8" spans="1:15" s="19" customFormat="1" ht="21">
      <c r="A8" s="96" t="s">
        <v>233</v>
      </c>
      <c r="B8" s="106">
        <v>1350960</v>
      </c>
      <c r="C8" s="106">
        <v>112580</v>
      </c>
      <c r="D8" s="106">
        <v>112580</v>
      </c>
      <c r="E8" s="106">
        <v>112580</v>
      </c>
      <c r="F8" s="106">
        <v>112580</v>
      </c>
      <c r="G8" s="106">
        <v>112580</v>
      </c>
      <c r="H8" s="106">
        <v>112580</v>
      </c>
      <c r="I8" s="106">
        <v>112580</v>
      </c>
      <c r="J8" s="106">
        <v>112580</v>
      </c>
      <c r="K8" s="106">
        <v>112580</v>
      </c>
      <c r="L8" s="106">
        <v>112580</v>
      </c>
      <c r="M8" s="106">
        <v>112580</v>
      </c>
      <c r="N8" s="106">
        <v>112580</v>
      </c>
      <c r="O8" s="67">
        <f t="shared" si="2"/>
        <v>1350960</v>
      </c>
    </row>
    <row r="9" spans="1:15" s="19" customFormat="1" ht="21">
      <c r="A9" s="95" t="s">
        <v>235</v>
      </c>
      <c r="B9" s="105">
        <v>213000</v>
      </c>
      <c r="C9" s="106">
        <v>17750</v>
      </c>
      <c r="D9" s="106">
        <v>17750</v>
      </c>
      <c r="E9" s="106">
        <v>17750</v>
      </c>
      <c r="F9" s="106">
        <v>17750</v>
      </c>
      <c r="G9" s="106">
        <v>17750</v>
      </c>
      <c r="H9" s="106">
        <v>17750</v>
      </c>
      <c r="I9" s="106">
        <v>17750</v>
      </c>
      <c r="J9" s="106">
        <v>17750</v>
      </c>
      <c r="K9" s="106">
        <v>17750</v>
      </c>
      <c r="L9" s="106">
        <v>17750</v>
      </c>
      <c r="M9" s="106">
        <v>17750</v>
      </c>
      <c r="N9" s="106">
        <v>17750</v>
      </c>
      <c r="O9" s="67">
        <f t="shared" si="2"/>
        <v>213000</v>
      </c>
    </row>
    <row r="10" spans="1:15" s="19" customFormat="1" ht="21">
      <c r="A10" s="96" t="s">
        <v>115</v>
      </c>
      <c r="B10" s="107">
        <v>420000</v>
      </c>
      <c r="C10" s="107">
        <v>35000</v>
      </c>
      <c r="D10" s="107">
        <v>35000</v>
      </c>
      <c r="E10" s="107">
        <v>35000</v>
      </c>
      <c r="F10" s="107">
        <v>35000</v>
      </c>
      <c r="G10" s="107">
        <v>35000</v>
      </c>
      <c r="H10" s="107">
        <v>35000</v>
      </c>
      <c r="I10" s="107">
        <v>35000</v>
      </c>
      <c r="J10" s="107">
        <v>35000</v>
      </c>
      <c r="K10" s="107">
        <v>35000</v>
      </c>
      <c r="L10" s="107">
        <v>35000</v>
      </c>
      <c r="M10" s="107">
        <v>35000</v>
      </c>
      <c r="N10" s="107">
        <v>35000</v>
      </c>
      <c r="O10" s="67">
        <f t="shared" si="2"/>
        <v>420000</v>
      </c>
    </row>
    <row r="11" spans="1:15" s="2" customFormat="1" ht="21">
      <c r="A11" s="96" t="s">
        <v>236</v>
      </c>
      <c r="B11" s="107">
        <v>677388</v>
      </c>
      <c r="C11" s="107">
        <v>56449</v>
      </c>
      <c r="D11" s="107">
        <v>56449</v>
      </c>
      <c r="E11" s="107">
        <v>56449</v>
      </c>
      <c r="F11" s="107">
        <v>56449</v>
      </c>
      <c r="G11" s="107">
        <v>56449</v>
      </c>
      <c r="H11" s="107">
        <v>56449</v>
      </c>
      <c r="I11" s="107">
        <v>56449</v>
      </c>
      <c r="J11" s="107">
        <v>56449</v>
      </c>
      <c r="K11" s="107">
        <v>56449</v>
      </c>
      <c r="L11" s="107">
        <v>56449</v>
      </c>
      <c r="M11" s="107">
        <v>56449</v>
      </c>
      <c r="N11" s="107">
        <v>56449</v>
      </c>
      <c r="O11" s="67">
        <f t="shared" si="2"/>
        <v>677388</v>
      </c>
    </row>
    <row r="12" spans="1:15" s="40" customFormat="1" ht="20.25" customHeight="1">
      <c r="A12" s="96" t="s">
        <v>237</v>
      </c>
      <c r="B12" s="107">
        <v>120000</v>
      </c>
      <c r="C12" s="107">
        <v>10000</v>
      </c>
      <c r="D12" s="107">
        <v>10000</v>
      </c>
      <c r="E12" s="107">
        <v>10000</v>
      </c>
      <c r="F12" s="107">
        <v>10000</v>
      </c>
      <c r="G12" s="107">
        <v>10000</v>
      </c>
      <c r="H12" s="107">
        <v>10000</v>
      </c>
      <c r="I12" s="107">
        <v>10000</v>
      </c>
      <c r="J12" s="107">
        <v>10000</v>
      </c>
      <c r="K12" s="107">
        <v>10000</v>
      </c>
      <c r="L12" s="107">
        <v>10000</v>
      </c>
      <c r="M12" s="107">
        <v>10000</v>
      </c>
      <c r="N12" s="107">
        <v>10000</v>
      </c>
      <c r="O12" s="67">
        <f t="shared" si="2"/>
        <v>120000</v>
      </c>
    </row>
    <row r="13" spans="1:15" s="40" customFormat="1" ht="20.25" customHeight="1">
      <c r="A13" s="84" t="s">
        <v>238</v>
      </c>
      <c r="B13" s="106">
        <v>2835234</v>
      </c>
      <c r="C13" s="106">
        <f>C14+C19+C31</f>
        <v>73413</v>
      </c>
      <c r="D13" s="106">
        <f aca="true" t="shared" si="4" ref="D13:N13">D14+D19+D31</f>
        <v>342651</v>
      </c>
      <c r="E13" s="106">
        <f t="shared" si="4"/>
        <v>475917</v>
      </c>
      <c r="F13" s="106">
        <f t="shared" si="4"/>
        <v>73417</v>
      </c>
      <c r="G13" s="106">
        <f t="shared" si="4"/>
        <v>173417</v>
      </c>
      <c r="H13" s="106">
        <f t="shared" si="4"/>
        <v>325917</v>
      </c>
      <c r="I13" s="106">
        <f t="shared" si="4"/>
        <v>223417</v>
      </c>
      <c r="J13" s="106">
        <f t="shared" si="4"/>
        <v>138417</v>
      </c>
      <c r="K13" s="106">
        <f t="shared" si="4"/>
        <v>425917</v>
      </c>
      <c r="L13" s="106">
        <f t="shared" si="4"/>
        <v>73417</v>
      </c>
      <c r="M13" s="106">
        <f t="shared" si="4"/>
        <v>73417</v>
      </c>
      <c r="N13" s="106">
        <f t="shared" si="4"/>
        <v>435917</v>
      </c>
      <c r="O13" s="67">
        <f t="shared" si="2"/>
        <v>2835234</v>
      </c>
    </row>
    <row r="14" spans="1:15" s="9" customFormat="1" ht="20.25" customHeight="1">
      <c r="A14" s="96" t="s">
        <v>239</v>
      </c>
      <c r="B14" s="106">
        <v>400234</v>
      </c>
      <c r="C14" s="106">
        <f>C15+C16+C17+C18</f>
        <v>8000</v>
      </c>
      <c r="D14" s="106">
        <f aca="true" t="shared" si="5" ref="D14:N14">D15+D16+D17+D18</f>
        <v>277234</v>
      </c>
      <c r="E14" s="106">
        <f t="shared" si="5"/>
        <v>8000</v>
      </c>
      <c r="F14" s="106">
        <f t="shared" si="5"/>
        <v>8000</v>
      </c>
      <c r="G14" s="106">
        <f t="shared" si="5"/>
        <v>8000</v>
      </c>
      <c r="H14" s="106">
        <f t="shared" si="5"/>
        <v>8000</v>
      </c>
      <c r="I14" s="106">
        <f t="shared" si="5"/>
        <v>8000</v>
      </c>
      <c r="J14" s="106">
        <f t="shared" si="5"/>
        <v>23000</v>
      </c>
      <c r="K14" s="106">
        <f t="shared" si="5"/>
        <v>8000</v>
      </c>
      <c r="L14" s="106">
        <f t="shared" si="5"/>
        <v>8000</v>
      </c>
      <c r="M14" s="106">
        <f t="shared" si="5"/>
        <v>8000</v>
      </c>
      <c r="N14" s="106">
        <f t="shared" si="5"/>
        <v>28000</v>
      </c>
      <c r="O14" s="67">
        <f t="shared" si="2"/>
        <v>400234</v>
      </c>
    </row>
    <row r="15" spans="1:15" s="9" customFormat="1" ht="37.5" customHeight="1">
      <c r="A15" s="79" t="s">
        <v>240</v>
      </c>
      <c r="B15" s="106">
        <v>254234</v>
      </c>
      <c r="C15" s="106"/>
      <c r="D15" s="106">
        <v>254234</v>
      </c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67">
        <f t="shared" si="2"/>
        <v>254234</v>
      </c>
    </row>
    <row r="16" spans="1:15" s="9" customFormat="1" ht="43.5" customHeight="1">
      <c r="A16" s="79" t="s">
        <v>241</v>
      </c>
      <c r="B16" s="106">
        <v>20000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>
        <v>20000</v>
      </c>
      <c r="O16" s="67">
        <f t="shared" si="2"/>
        <v>20000</v>
      </c>
    </row>
    <row r="17" spans="1:16" s="10" customFormat="1" ht="20.25" customHeight="1">
      <c r="A17" s="79" t="s">
        <v>242</v>
      </c>
      <c r="B17" s="106">
        <v>96000</v>
      </c>
      <c r="C17" s="106">
        <v>8000</v>
      </c>
      <c r="D17" s="106">
        <v>8000</v>
      </c>
      <c r="E17" s="106">
        <v>8000</v>
      </c>
      <c r="F17" s="106">
        <v>8000</v>
      </c>
      <c r="G17" s="106">
        <v>8000</v>
      </c>
      <c r="H17" s="106">
        <v>8000</v>
      </c>
      <c r="I17" s="106">
        <v>8000</v>
      </c>
      <c r="J17" s="106">
        <v>8000</v>
      </c>
      <c r="K17" s="106">
        <v>8000</v>
      </c>
      <c r="L17" s="106">
        <v>8000</v>
      </c>
      <c r="M17" s="106">
        <v>8000</v>
      </c>
      <c r="N17" s="106">
        <v>8000</v>
      </c>
      <c r="O17" s="67">
        <f t="shared" si="2"/>
        <v>96000</v>
      </c>
      <c r="P17" s="7"/>
    </row>
    <row r="18" spans="1:16" s="46" customFormat="1" ht="20.25" customHeight="1">
      <c r="A18" s="79" t="s">
        <v>243</v>
      </c>
      <c r="B18" s="106">
        <v>30000</v>
      </c>
      <c r="C18" s="106"/>
      <c r="D18" s="106">
        <v>15000</v>
      </c>
      <c r="E18" s="106"/>
      <c r="F18" s="106"/>
      <c r="G18" s="106"/>
      <c r="H18" s="106"/>
      <c r="I18" s="106"/>
      <c r="J18" s="106">
        <v>15000</v>
      </c>
      <c r="K18" s="106"/>
      <c r="L18" s="106"/>
      <c r="M18" s="106"/>
      <c r="N18" s="106"/>
      <c r="O18" s="67">
        <f t="shared" si="2"/>
        <v>30000</v>
      </c>
      <c r="P18" s="60"/>
    </row>
    <row r="19" spans="1:16" s="45" customFormat="1" ht="20.25" customHeight="1">
      <c r="A19" s="96" t="s">
        <v>231</v>
      </c>
      <c r="B19" s="106">
        <v>1370000</v>
      </c>
      <c r="C19" s="106">
        <f aca="true" t="shared" si="6" ref="C19:N19">C20+C21+C29+C30</f>
        <v>54163</v>
      </c>
      <c r="D19" s="106">
        <f t="shared" si="6"/>
        <v>54167</v>
      </c>
      <c r="E19" s="106">
        <f t="shared" si="6"/>
        <v>236667</v>
      </c>
      <c r="F19" s="106">
        <f t="shared" si="6"/>
        <v>54167</v>
      </c>
      <c r="G19" s="106">
        <f t="shared" si="6"/>
        <v>154167</v>
      </c>
      <c r="H19" s="106">
        <f t="shared" si="6"/>
        <v>86667</v>
      </c>
      <c r="I19" s="106">
        <f t="shared" si="6"/>
        <v>204167</v>
      </c>
      <c r="J19" s="106">
        <f t="shared" si="6"/>
        <v>54167</v>
      </c>
      <c r="K19" s="106">
        <f t="shared" si="6"/>
        <v>186667</v>
      </c>
      <c r="L19" s="106">
        <f t="shared" si="6"/>
        <v>54167</v>
      </c>
      <c r="M19" s="106">
        <f t="shared" si="6"/>
        <v>54167</v>
      </c>
      <c r="N19" s="106">
        <f t="shared" si="6"/>
        <v>176667</v>
      </c>
      <c r="O19" s="67">
        <f t="shared" si="2"/>
        <v>1370000</v>
      </c>
      <c r="P19" s="7"/>
    </row>
    <row r="20" spans="1:16" s="45" customFormat="1" ht="20.25" customHeight="1">
      <c r="A20" s="98" t="s">
        <v>210</v>
      </c>
      <c r="B20" s="108">
        <v>650000</v>
      </c>
      <c r="C20" s="108">
        <v>54163</v>
      </c>
      <c r="D20" s="108">
        <v>54167</v>
      </c>
      <c r="E20" s="108">
        <v>54167</v>
      </c>
      <c r="F20" s="108">
        <v>54167</v>
      </c>
      <c r="G20" s="108">
        <v>54167</v>
      </c>
      <c r="H20" s="108">
        <v>54167</v>
      </c>
      <c r="I20" s="108">
        <v>54167</v>
      </c>
      <c r="J20" s="108">
        <v>54167</v>
      </c>
      <c r="K20" s="108">
        <v>54167</v>
      </c>
      <c r="L20" s="108">
        <v>54167</v>
      </c>
      <c r="M20" s="108">
        <v>54167</v>
      </c>
      <c r="N20" s="108">
        <v>54167</v>
      </c>
      <c r="O20" s="67">
        <f t="shared" si="2"/>
        <v>650000</v>
      </c>
      <c r="P20" s="7"/>
    </row>
    <row r="21" spans="1:16" s="10" customFormat="1" ht="20.25" customHeight="1">
      <c r="A21" s="79" t="s">
        <v>211</v>
      </c>
      <c r="B21" s="106">
        <v>70000</v>
      </c>
      <c r="C21" s="106"/>
      <c r="D21" s="106"/>
      <c r="E21" s="106">
        <v>20000</v>
      </c>
      <c r="F21" s="106"/>
      <c r="G21" s="106"/>
      <c r="H21" s="106">
        <v>20000</v>
      </c>
      <c r="I21" s="106"/>
      <c r="J21" s="106"/>
      <c r="K21" s="106">
        <v>20000</v>
      </c>
      <c r="L21" s="106"/>
      <c r="M21" s="106"/>
      <c r="N21" s="106">
        <v>10000</v>
      </c>
      <c r="O21" s="67">
        <f t="shared" si="2"/>
        <v>70000</v>
      </c>
      <c r="P21" s="7"/>
    </row>
    <row r="22" spans="1:16" s="11" customFormat="1" ht="20.25" customHeight="1">
      <c r="A22" s="186"/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67">
        <f t="shared" si="2"/>
        <v>0</v>
      </c>
      <c r="P22" s="7"/>
    </row>
    <row r="23" spans="1:15" ht="20.25" customHeight="1">
      <c r="A23" s="186"/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67">
        <f t="shared" si="2"/>
        <v>0</v>
      </c>
    </row>
    <row r="24" spans="1:15" ht="20.25" customHeight="1">
      <c r="A24" s="170" t="s">
        <v>38</v>
      </c>
      <c r="B24" s="169"/>
      <c r="C24" s="169"/>
      <c r="D24" s="169"/>
      <c r="E24" s="167" t="s">
        <v>39</v>
      </c>
      <c r="F24" s="167"/>
      <c r="G24" s="167"/>
      <c r="H24" s="168" t="s">
        <v>38</v>
      </c>
      <c r="I24" s="168" t="s">
        <v>10</v>
      </c>
      <c r="J24" s="168"/>
      <c r="K24" s="169"/>
      <c r="L24" s="168" t="s">
        <v>40</v>
      </c>
      <c r="M24" s="168"/>
      <c r="N24" s="30"/>
      <c r="O24" s="67"/>
    </row>
    <row r="25" spans="1:15" ht="20.25" customHeight="1">
      <c r="A25" s="170"/>
      <c r="B25" s="241" t="s">
        <v>46</v>
      </c>
      <c r="C25" s="241"/>
      <c r="D25" s="241"/>
      <c r="E25" s="167"/>
      <c r="F25" s="167"/>
      <c r="G25" s="168"/>
      <c r="H25" s="168"/>
      <c r="I25" s="241" t="s">
        <v>41</v>
      </c>
      <c r="J25" s="241"/>
      <c r="K25" s="241"/>
      <c r="L25" s="167"/>
      <c r="M25" s="167"/>
      <c r="N25" s="30"/>
      <c r="O25" s="67"/>
    </row>
    <row r="26" spans="1:15" ht="20.25" customHeight="1">
      <c r="A26" s="170" t="s">
        <v>42</v>
      </c>
      <c r="B26" s="242" t="s">
        <v>43</v>
      </c>
      <c r="C26" s="242"/>
      <c r="D26" s="242"/>
      <c r="E26" s="167"/>
      <c r="F26" s="167"/>
      <c r="G26" s="168"/>
      <c r="H26" s="168" t="s">
        <v>42</v>
      </c>
      <c r="I26" s="242" t="s">
        <v>44</v>
      </c>
      <c r="J26" s="242"/>
      <c r="K26" s="242"/>
      <c r="L26" s="171"/>
      <c r="M26" s="171"/>
      <c r="N26" s="30"/>
      <c r="O26" s="67"/>
    </row>
    <row r="27" spans="1:15" ht="20.25" customHeight="1">
      <c r="A27" s="243" t="s">
        <v>0</v>
      </c>
      <c r="B27" s="102" t="s">
        <v>1</v>
      </c>
      <c r="C27" s="259" t="s">
        <v>3</v>
      </c>
      <c r="D27" s="260"/>
      <c r="E27" s="261"/>
      <c r="F27" s="259" t="s">
        <v>4</v>
      </c>
      <c r="G27" s="260"/>
      <c r="H27" s="261"/>
      <c r="I27" s="259" t="s">
        <v>5</v>
      </c>
      <c r="J27" s="260"/>
      <c r="K27" s="261"/>
      <c r="L27" s="259" t="s">
        <v>6</v>
      </c>
      <c r="M27" s="260"/>
      <c r="N27" s="261"/>
      <c r="O27" s="67"/>
    </row>
    <row r="28" spans="1:15" ht="20.25" customHeight="1">
      <c r="A28" s="244"/>
      <c r="B28" s="102" t="s">
        <v>2</v>
      </c>
      <c r="C28" s="103" t="s">
        <v>180</v>
      </c>
      <c r="D28" s="103" t="s">
        <v>181</v>
      </c>
      <c r="E28" s="103" t="s">
        <v>182</v>
      </c>
      <c r="F28" s="103" t="s">
        <v>183</v>
      </c>
      <c r="G28" s="103" t="s">
        <v>184</v>
      </c>
      <c r="H28" s="104" t="s">
        <v>185</v>
      </c>
      <c r="I28" s="103" t="s">
        <v>186</v>
      </c>
      <c r="J28" s="103" t="s">
        <v>187</v>
      </c>
      <c r="K28" s="103" t="s">
        <v>188</v>
      </c>
      <c r="L28" s="103" t="s">
        <v>189</v>
      </c>
      <c r="M28" s="103" t="s">
        <v>190</v>
      </c>
      <c r="N28" s="103" t="s">
        <v>191</v>
      </c>
      <c r="O28" s="67"/>
    </row>
    <row r="29" spans="1:15" ht="20.25" customHeight="1">
      <c r="A29" s="79" t="s">
        <v>117</v>
      </c>
      <c r="B29" s="108">
        <v>50000</v>
      </c>
      <c r="C29" s="108"/>
      <c r="D29" s="108"/>
      <c r="E29" s="108">
        <v>12500</v>
      </c>
      <c r="F29" s="108"/>
      <c r="G29" s="108"/>
      <c r="H29" s="108">
        <v>12500</v>
      </c>
      <c r="I29" s="108"/>
      <c r="J29" s="108"/>
      <c r="K29" s="108">
        <v>12500</v>
      </c>
      <c r="L29" s="108"/>
      <c r="M29" s="108"/>
      <c r="N29" s="108">
        <v>12500</v>
      </c>
      <c r="O29" s="67">
        <f t="shared" si="2"/>
        <v>50000</v>
      </c>
    </row>
    <row r="30" spans="1:15" ht="20.25" customHeight="1">
      <c r="A30" s="82" t="s">
        <v>119</v>
      </c>
      <c r="B30" s="106">
        <v>600000</v>
      </c>
      <c r="C30" s="106"/>
      <c r="D30" s="106"/>
      <c r="E30" s="106">
        <v>150000</v>
      </c>
      <c r="F30" s="106"/>
      <c r="G30" s="106">
        <v>100000</v>
      </c>
      <c r="H30" s="106"/>
      <c r="I30" s="106">
        <v>150000</v>
      </c>
      <c r="J30" s="106"/>
      <c r="K30" s="106">
        <v>100000</v>
      </c>
      <c r="L30" s="106"/>
      <c r="M30" s="106"/>
      <c r="N30" s="106">
        <v>100000</v>
      </c>
      <c r="O30" s="67">
        <f t="shared" si="2"/>
        <v>600000</v>
      </c>
    </row>
    <row r="31" spans="1:15" ht="20.25" customHeight="1">
      <c r="A31" s="96" t="s">
        <v>244</v>
      </c>
      <c r="B31" s="106">
        <v>1065000</v>
      </c>
      <c r="C31" s="106">
        <f>C32+C33+C34+C35+C37+C36+C38+C39</f>
        <v>11250</v>
      </c>
      <c r="D31" s="106">
        <f aca="true" t="shared" si="7" ref="D31:N31">D32+D33+D34+D35+D37+D36+D38+D39</f>
        <v>11250</v>
      </c>
      <c r="E31" s="106">
        <f t="shared" si="7"/>
        <v>231250</v>
      </c>
      <c r="F31" s="106">
        <f t="shared" si="7"/>
        <v>11250</v>
      </c>
      <c r="G31" s="106">
        <f t="shared" si="7"/>
        <v>11250</v>
      </c>
      <c r="H31" s="106">
        <f t="shared" si="7"/>
        <v>231250</v>
      </c>
      <c r="I31" s="106">
        <f t="shared" si="7"/>
        <v>11250</v>
      </c>
      <c r="J31" s="106">
        <f t="shared" si="7"/>
        <v>61250</v>
      </c>
      <c r="K31" s="106">
        <f t="shared" si="7"/>
        <v>231250</v>
      </c>
      <c r="L31" s="106">
        <f t="shared" si="7"/>
        <v>11250</v>
      </c>
      <c r="M31" s="106">
        <f t="shared" si="7"/>
        <v>11250</v>
      </c>
      <c r="N31" s="106">
        <f t="shared" si="7"/>
        <v>231250</v>
      </c>
      <c r="O31" s="67">
        <f t="shared" si="2"/>
        <v>1065000</v>
      </c>
    </row>
    <row r="32" spans="1:15" s="40" customFormat="1" ht="20.25" customHeight="1">
      <c r="A32" s="84" t="s">
        <v>120</v>
      </c>
      <c r="B32" s="106">
        <v>90000</v>
      </c>
      <c r="C32" s="109"/>
      <c r="D32" s="109"/>
      <c r="E32" s="109">
        <v>22500</v>
      </c>
      <c r="F32" s="109"/>
      <c r="G32" s="109"/>
      <c r="H32" s="109">
        <v>22500</v>
      </c>
      <c r="I32" s="109"/>
      <c r="J32" s="109"/>
      <c r="K32" s="109">
        <v>22500</v>
      </c>
      <c r="L32" s="109"/>
      <c r="M32" s="109"/>
      <c r="N32" s="109">
        <v>22500</v>
      </c>
      <c r="O32" s="67">
        <f t="shared" si="2"/>
        <v>90000</v>
      </c>
    </row>
    <row r="33" spans="1:15" s="40" customFormat="1" ht="20.25" customHeight="1">
      <c r="A33" s="84" t="s">
        <v>121</v>
      </c>
      <c r="B33" s="106">
        <v>200000</v>
      </c>
      <c r="C33" s="109"/>
      <c r="D33" s="109"/>
      <c r="E33" s="109">
        <v>50000</v>
      </c>
      <c r="F33" s="109"/>
      <c r="G33" s="109"/>
      <c r="H33" s="109">
        <v>50000</v>
      </c>
      <c r="I33" s="109"/>
      <c r="J33" s="109"/>
      <c r="K33" s="109">
        <v>50000</v>
      </c>
      <c r="L33" s="109"/>
      <c r="M33" s="109"/>
      <c r="N33" s="109">
        <v>50000</v>
      </c>
      <c r="O33" s="67">
        <f t="shared" si="2"/>
        <v>200000</v>
      </c>
    </row>
    <row r="34" spans="1:15" ht="20.25" customHeight="1">
      <c r="A34" s="84" t="s">
        <v>122</v>
      </c>
      <c r="B34" s="106">
        <v>15000</v>
      </c>
      <c r="C34" s="109">
        <v>1250</v>
      </c>
      <c r="D34" s="109">
        <v>1250</v>
      </c>
      <c r="E34" s="109">
        <v>1250</v>
      </c>
      <c r="F34" s="109">
        <v>1250</v>
      </c>
      <c r="G34" s="109">
        <v>1250</v>
      </c>
      <c r="H34" s="109">
        <v>1250</v>
      </c>
      <c r="I34" s="109">
        <v>1250</v>
      </c>
      <c r="J34" s="109">
        <v>1250</v>
      </c>
      <c r="K34" s="109">
        <v>1250</v>
      </c>
      <c r="L34" s="109">
        <v>1250</v>
      </c>
      <c r="M34" s="109">
        <v>1250</v>
      </c>
      <c r="N34" s="109">
        <v>1250</v>
      </c>
      <c r="O34" s="67">
        <f t="shared" si="2"/>
        <v>15000</v>
      </c>
    </row>
    <row r="35" spans="1:15" ht="19.5" customHeight="1">
      <c r="A35" s="84" t="s">
        <v>245</v>
      </c>
      <c r="B35" s="106">
        <v>500000</v>
      </c>
      <c r="C35" s="109"/>
      <c r="D35" s="109"/>
      <c r="E35" s="109">
        <v>125000</v>
      </c>
      <c r="F35" s="109"/>
      <c r="G35" s="109"/>
      <c r="H35" s="109">
        <v>125000</v>
      </c>
      <c r="I35" s="109"/>
      <c r="J35" s="109"/>
      <c r="K35" s="109">
        <v>125000</v>
      </c>
      <c r="L35" s="109"/>
      <c r="M35" s="109"/>
      <c r="N35" s="109">
        <v>125000</v>
      </c>
      <c r="O35" s="67">
        <f t="shared" si="2"/>
        <v>500000</v>
      </c>
    </row>
    <row r="36" spans="1:15" ht="20.25" customHeight="1">
      <c r="A36" s="84" t="s">
        <v>123</v>
      </c>
      <c r="B36" s="106">
        <v>50000</v>
      </c>
      <c r="C36" s="109"/>
      <c r="D36" s="109"/>
      <c r="E36" s="109">
        <v>12500</v>
      </c>
      <c r="F36" s="109"/>
      <c r="G36" s="109"/>
      <c r="H36" s="109">
        <v>12500</v>
      </c>
      <c r="I36" s="109"/>
      <c r="J36" s="109"/>
      <c r="K36" s="109">
        <v>12500</v>
      </c>
      <c r="L36" s="109"/>
      <c r="M36" s="109"/>
      <c r="N36" s="109">
        <v>12500</v>
      </c>
      <c r="O36" s="67">
        <f t="shared" si="2"/>
        <v>50000</v>
      </c>
    </row>
    <row r="37" spans="1:15" ht="18.75" customHeight="1">
      <c r="A37" s="84" t="s">
        <v>124</v>
      </c>
      <c r="B37" s="106">
        <v>120000</v>
      </c>
      <c r="C37" s="109">
        <v>10000</v>
      </c>
      <c r="D37" s="109">
        <v>10000</v>
      </c>
      <c r="E37" s="109">
        <v>10000</v>
      </c>
      <c r="F37" s="109">
        <v>10000</v>
      </c>
      <c r="G37" s="109">
        <v>10000</v>
      </c>
      <c r="H37" s="109">
        <v>10000</v>
      </c>
      <c r="I37" s="109">
        <v>10000</v>
      </c>
      <c r="J37" s="109">
        <v>10000</v>
      </c>
      <c r="K37" s="109">
        <v>10000</v>
      </c>
      <c r="L37" s="109">
        <v>10000</v>
      </c>
      <c r="M37" s="109">
        <v>10000</v>
      </c>
      <c r="N37" s="109">
        <v>10000</v>
      </c>
      <c r="O37" s="67">
        <f t="shared" si="2"/>
        <v>120000</v>
      </c>
    </row>
    <row r="38" spans="1:15" ht="18.75" customHeight="1">
      <c r="A38" s="82" t="s">
        <v>125</v>
      </c>
      <c r="B38" s="106">
        <v>40000</v>
      </c>
      <c r="C38" s="109"/>
      <c r="D38" s="109"/>
      <c r="E38" s="109">
        <v>10000</v>
      </c>
      <c r="F38" s="109"/>
      <c r="G38" s="109"/>
      <c r="H38" s="109">
        <v>10000</v>
      </c>
      <c r="I38" s="109"/>
      <c r="J38" s="109"/>
      <c r="K38" s="109">
        <v>10000</v>
      </c>
      <c r="L38" s="109"/>
      <c r="M38" s="109"/>
      <c r="N38" s="109">
        <v>10000</v>
      </c>
      <c r="O38" s="67">
        <f t="shared" si="2"/>
        <v>40000</v>
      </c>
    </row>
    <row r="39" spans="1:15" ht="18.75" customHeight="1">
      <c r="A39" s="99" t="s">
        <v>126</v>
      </c>
      <c r="B39" s="107">
        <v>50000</v>
      </c>
      <c r="C39" s="110"/>
      <c r="D39" s="110"/>
      <c r="E39" s="110"/>
      <c r="F39" s="110"/>
      <c r="G39" s="110"/>
      <c r="H39" s="110"/>
      <c r="I39" s="110"/>
      <c r="J39" s="110">
        <v>50000</v>
      </c>
      <c r="K39" s="110"/>
      <c r="L39" s="110"/>
      <c r="M39" s="110"/>
      <c r="N39" s="110"/>
      <c r="O39" s="67">
        <f t="shared" si="2"/>
        <v>50000</v>
      </c>
    </row>
    <row r="40" spans="1:16" s="12" customFormat="1" ht="18" customHeight="1">
      <c r="A40" s="99" t="s">
        <v>246</v>
      </c>
      <c r="B40" s="107">
        <v>573600</v>
      </c>
      <c r="C40" s="110">
        <f>C41+C42+C43+C44+C45+C46+C54+C55</f>
        <v>41500</v>
      </c>
      <c r="D40" s="110">
        <f aca="true" t="shared" si="8" ref="D40:N40">D41+D42+D43+D44+D45+D46+D54+D55</f>
        <v>41500</v>
      </c>
      <c r="E40" s="110">
        <f t="shared" si="8"/>
        <v>60500</v>
      </c>
      <c r="F40" s="110">
        <f t="shared" si="8"/>
        <v>98100</v>
      </c>
      <c r="G40" s="110">
        <f t="shared" si="8"/>
        <v>41500</v>
      </c>
      <c r="H40" s="110">
        <f t="shared" si="8"/>
        <v>41500</v>
      </c>
      <c r="I40" s="110">
        <f t="shared" si="8"/>
        <v>41500</v>
      </c>
      <c r="J40" s="110">
        <f t="shared" si="8"/>
        <v>41500</v>
      </c>
      <c r="K40" s="110">
        <f t="shared" si="8"/>
        <v>41500</v>
      </c>
      <c r="L40" s="110">
        <f t="shared" si="8"/>
        <v>41500</v>
      </c>
      <c r="M40" s="110">
        <f t="shared" si="8"/>
        <v>41500</v>
      </c>
      <c r="N40" s="110">
        <f t="shared" si="8"/>
        <v>41500</v>
      </c>
      <c r="O40" s="67">
        <f t="shared" si="2"/>
        <v>573600</v>
      </c>
      <c r="P40" s="47"/>
    </row>
    <row r="41" spans="1:15" ht="18.75" customHeight="1">
      <c r="A41" s="84" t="s">
        <v>132</v>
      </c>
      <c r="B41" s="106">
        <v>5000</v>
      </c>
      <c r="C41" s="109"/>
      <c r="D41" s="109"/>
      <c r="E41" s="109">
        <v>5000</v>
      </c>
      <c r="F41" s="109"/>
      <c r="G41" s="109"/>
      <c r="H41" s="109"/>
      <c r="I41" s="109"/>
      <c r="J41" s="109"/>
      <c r="K41" s="109"/>
      <c r="L41" s="109"/>
      <c r="M41" s="109"/>
      <c r="N41" s="109"/>
      <c r="O41" s="67">
        <f t="shared" si="2"/>
        <v>5000</v>
      </c>
    </row>
    <row r="42" spans="1:15" ht="18.75" customHeight="1">
      <c r="A42" s="99" t="s">
        <v>247</v>
      </c>
      <c r="B42" s="107">
        <v>6500</v>
      </c>
      <c r="C42" s="109"/>
      <c r="D42" s="109"/>
      <c r="E42" s="109">
        <v>6500</v>
      </c>
      <c r="F42" s="109"/>
      <c r="G42" s="109"/>
      <c r="H42" s="109"/>
      <c r="I42" s="109"/>
      <c r="J42" s="109"/>
      <c r="K42" s="109"/>
      <c r="L42" s="109"/>
      <c r="M42" s="109"/>
      <c r="N42" s="109"/>
      <c r="O42" s="67">
        <f t="shared" si="2"/>
        <v>6500</v>
      </c>
    </row>
    <row r="43" spans="1:15" ht="18.75" customHeight="1">
      <c r="A43" s="113" t="s">
        <v>248</v>
      </c>
      <c r="B43" s="107">
        <v>2500</v>
      </c>
      <c r="C43" s="109"/>
      <c r="D43" s="109"/>
      <c r="E43" s="109">
        <v>2500</v>
      </c>
      <c r="F43" s="109"/>
      <c r="G43" s="109"/>
      <c r="H43" s="109"/>
      <c r="I43" s="109"/>
      <c r="J43" s="109"/>
      <c r="K43" s="109"/>
      <c r="L43" s="109"/>
      <c r="M43" s="109"/>
      <c r="N43" s="109"/>
      <c r="O43" s="67">
        <f t="shared" si="2"/>
        <v>2500</v>
      </c>
    </row>
    <row r="44" spans="1:15" ht="38.25" customHeight="1">
      <c r="A44" s="113" t="s">
        <v>249</v>
      </c>
      <c r="B44" s="107">
        <v>10000</v>
      </c>
      <c r="C44" s="109"/>
      <c r="D44" s="109"/>
      <c r="E44" s="109"/>
      <c r="F44" s="109">
        <v>10000</v>
      </c>
      <c r="G44" s="109"/>
      <c r="H44" s="109"/>
      <c r="I44" s="109"/>
      <c r="J44" s="109"/>
      <c r="K44" s="109"/>
      <c r="L44" s="109"/>
      <c r="M44" s="109"/>
      <c r="N44" s="109"/>
      <c r="O44" s="67">
        <f t="shared" si="2"/>
        <v>10000</v>
      </c>
    </row>
    <row r="45" spans="1:15" ht="38.25" customHeight="1">
      <c r="A45" s="113" t="s">
        <v>250</v>
      </c>
      <c r="B45" s="107">
        <v>44000</v>
      </c>
      <c r="C45" s="109"/>
      <c r="D45" s="109"/>
      <c r="E45" s="109"/>
      <c r="F45" s="109">
        <v>44000</v>
      </c>
      <c r="G45" s="109"/>
      <c r="H45" s="109"/>
      <c r="I45" s="109"/>
      <c r="J45" s="109"/>
      <c r="K45" s="109"/>
      <c r="L45" s="109"/>
      <c r="M45" s="109"/>
      <c r="N45" s="109"/>
      <c r="O45" s="67">
        <f t="shared" si="2"/>
        <v>44000</v>
      </c>
    </row>
    <row r="46" spans="1:15" ht="38.25" customHeight="1">
      <c r="A46" s="113" t="s">
        <v>251</v>
      </c>
      <c r="B46" s="107">
        <v>2600</v>
      </c>
      <c r="C46" s="109"/>
      <c r="D46" s="109"/>
      <c r="E46" s="109"/>
      <c r="F46" s="109">
        <v>2600</v>
      </c>
      <c r="G46" s="109"/>
      <c r="H46" s="109"/>
      <c r="I46" s="109"/>
      <c r="J46" s="109"/>
      <c r="K46" s="109"/>
      <c r="L46" s="109"/>
      <c r="M46" s="109"/>
      <c r="N46" s="109"/>
      <c r="O46" s="67">
        <f t="shared" si="2"/>
        <v>2600</v>
      </c>
    </row>
    <row r="47" spans="1:15" ht="31.5" customHeight="1">
      <c r="A47" s="191"/>
      <c r="B47" s="111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67"/>
    </row>
    <row r="48" spans="1:16" s="9" customFormat="1" ht="18" customHeight="1">
      <c r="A48" s="191"/>
      <c r="B48" s="111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67"/>
      <c r="P48" s="7"/>
    </row>
    <row r="49" spans="1:15" ht="20.25" customHeight="1">
      <c r="A49" s="170" t="s">
        <v>38</v>
      </c>
      <c r="B49" s="169"/>
      <c r="C49" s="169"/>
      <c r="D49" s="169"/>
      <c r="E49" s="167" t="s">
        <v>39</v>
      </c>
      <c r="F49" s="167"/>
      <c r="G49" s="167"/>
      <c r="H49" s="168" t="s">
        <v>38</v>
      </c>
      <c r="I49" s="168" t="s">
        <v>10</v>
      </c>
      <c r="J49" s="168"/>
      <c r="K49" s="169"/>
      <c r="L49" s="168" t="s">
        <v>40</v>
      </c>
      <c r="M49" s="168"/>
      <c r="N49" s="30"/>
      <c r="O49" s="67"/>
    </row>
    <row r="50" spans="1:15" ht="18" customHeight="1">
      <c r="A50" s="170"/>
      <c r="B50" s="241" t="s">
        <v>46</v>
      </c>
      <c r="C50" s="241"/>
      <c r="D50" s="241"/>
      <c r="E50" s="167"/>
      <c r="F50" s="167"/>
      <c r="G50" s="168"/>
      <c r="H50" s="168"/>
      <c r="I50" s="241" t="s">
        <v>41</v>
      </c>
      <c r="J50" s="241"/>
      <c r="K50" s="241"/>
      <c r="L50" s="167"/>
      <c r="M50" s="167"/>
      <c r="N50" s="30"/>
      <c r="O50" s="67"/>
    </row>
    <row r="51" spans="1:15" ht="21" customHeight="1">
      <c r="A51" s="170" t="s">
        <v>42</v>
      </c>
      <c r="B51" s="242" t="s">
        <v>43</v>
      </c>
      <c r="C51" s="242"/>
      <c r="D51" s="242"/>
      <c r="E51" s="167"/>
      <c r="F51" s="167"/>
      <c r="G51" s="168"/>
      <c r="H51" s="168" t="s">
        <v>42</v>
      </c>
      <c r="I51" s="242" t="s">
        <v>44</v>
      </c>
      <c r="J51" s="242"/>
      <c r="K51" s="242"/>
      <c r="L51" s="171"/>
      <c r="M51" s="171"/>
      <c r="N51" s="30"/>
      <c r="O51" s="67"/>
    </row>
    <row r="52" spans="1:15" ht="18.75" customHeight="1">
      <c r="A52" s="243" t="s">
        <v>0</v>
      </c>
      <c r="B52" s="102" t="s">
        <v>1</v>
      </c>
      <c r="C52" s="259" t="s">
        <v>3</v>
      </c>
      <c r="D52" s="260"/>
      <c r="E52" s="261"/>
      <c r="F52" s="259" t="s">
        <v>4</v>
      </c>
      <c r="G52" s="260"/>
      <c r="H52" s="261"/>
      <c r="I52" s="259" t="s">
        <v>5</v>
      </c>
      <c r="J52" s="260"/>
      <c r="K52" s="261"/>
      <c r="L52" s="259" t="s">
        <v>6</v>
      </c>
      <c r="M52" s="260"/>
      <c r="N52" s="261"/>
      <c r="O52" s="67"/>
    </row>
    <row r="53" spans="1:15" ht="18.75" customHeight="1">
      <c r="A53" s="244"/>
      <c r="B53" s="102" t="s">
        <v>2</v>
      </c>
      <c r="C53" s="103" t="s">
        <v>180</v>
      </c>
      <c r="D53" s="103" t="s">
        <v>181</v>
      </c>
      <c r="E53" s="103" t="s">
        <v>182</v>
      </c>
      <c r="F53" s="103" t="s">
        <v>183</v>
      </c>
      <c r="G53" s="103" t="s">
        <v>184</v>
      </c>
      <c r="H53" s="104" t="s">
        <v>185</v>
      </c>
      <c r="I53" s="103" t="s">
        <v>186</v>
      </c>
      <c r="J53" s="103" t="s">
        <v>187</v>
      </c>
      <c r="K53" s="103" t="s">
        <v>188</v>
      </c>
      <c r="L53" s="103" t="s">
        <v>189</v>
      </c>
      <c r="M53" s="103" t="s">
        <v>190</v>
      </c>
      <c r="N53" s="103" t="s">
        <v>191</v>
      </c>
      <c r="O53" s="67"/>
    </row>
    <row r="54" spans="1:15" ht="18" customHeight="1">
      <c r="A54" s="99" t="s">
        <v>252</v>
      </c>
      <c r="B54" s="107">
        <v>5000</v>
      </c>
      <c r="C54" s="109"/>
      <c r="D54" s="109"/>
      <c r="E54" s="109">
        <v>5000</v>
      </c>
      <c r="F54" s="109"/>
      <c r="G54" s="109"/>
      <c r="H54" s="219"/>
      <c r="I54" s="109"/>
      <c r="J54" s="109"/>
      <c r="K54" s="109"/>
      <c r="L54" s="109"/>
      <c r="M54" s="109"/>
      <c r="N54" s="109"/>
      <c r="O54" s="67">
        <f t="shared" si="2"/>
        <v>5000</v>
      </c>
    </row>
    <row r="55" spans="1:15" ht="38.25" customHeight="1">
      <c r="A55" s="99" t="s">
        <v>253</v>
      </c>
      <c r="B55" s="107">
        <v>498000</v>
      </c>
      <c r="C55" s="109">
        <v>41500</v>
      </c>
      <c r="D55" s="109">
        <v>41500</v>
      </c>
      <c r="E55" s="109">
        <v>41500</v>
      </c>
      <c r="F55" s="109">
        <v>41500</v>
      </c>
      <c r="G55" s="109">
        <v>41500</v>
      </c>
      <c r="H55" s="109">
        <v>41500</v>
      </c>
      <c r="I55" s="109">
        <v>41500</v>
      </c>
      <c r="J55" s="109">
        <v>41500</v>
      </c>
      <c r="K55" s="109">
        <v>41500</v>
      </c>
      <c r="L55" s="109">
        <v>41500</v>
      </c>
      <c r="M55" s="109">
        <v>41500</v>
      </c>
      <c r="N55" s="109">
        <v>41500</v>
      </c>
      <c r="O55" s="67">
        <f t="shared" si="2"/>
        <v>498000</v>
      </c>
    </row>
    <row r="56" spans="1:15" ht="20.25" customHeight="1">
      <c r="A56" s="99" t="s">
        <v>254</v>
      </c>
      <c r="B56" s="107">
        <f>B57+B58+B59+B60+B61+B68+B69+B70+B71+B72+B73+B80+B81+B82+B83</f>
        <v>1600000</v>
      </c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>
        <f>N57+N58+N59+N60+N61+N68+N69+N70+N71+N72+N73+N80+N81+N82+N83</f>
        <v>1600000</v>
      </c>
      <c r="O56" s="67">
        <f t="shared" si="2"/>
        <v>1600000</v>
      </c>
    </row>
    <row r="57" spans="1:15" ht="79.5" customHeight="1">
      <c r="A57" s="99" t="s">
        <v>255</v>
      </c>
      <c r="B57" s="107">
        <v>50000</v>
      </c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>
        <v>50000</v>
      </c>
      <c r="O57" s="67">
        <f t="shared" si="2"/>
        <v>50000</v>
      </c>
    </row>
    <row r="58" spans="1:15" ht="61.5" customHeight="1">
      <c r="A58" s="99" t="s">
        <v>256</v>
      </c>
      <c r="B58" s="107">
        <v>50000</v>
      </c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>
        <v>50000</v>
      </c>
      <c r="O58" s="67">
        <f t="shared" si="2"/>
        <v>50000</v>
      </c>
    </row>
    <row r="59" spans="1:15" ht="78.75" customHeight="1">
      <c r="A59" s="99" t="s">
        <v>257</v>
      </c>
      <c r="B59" s="107">
        <v>200000</v>
      </c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>
        <v>200000</v>
      </c>
      <c r="O59" s="67">
        <f t="shared" si="2"/>
        <v>200000</v>
      </c>
    </row>
    <row r="60" spans="1:15" ht="75.75" customHeight="1">
      <c r="A60" s="99" t="s">
        <v>258</v>
      </c>
      <c r="B60" s="107">
        <v>50000</v>
      </c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>
        <v>50000</v>
      </c>
      <c r="O60" s="67">
        <f t="shared" si="2"/>
        <v>50000</v>
      </c>
    </row>
    <row r="61" spans="1:15" s="40" customFormat="1" ht="76.5" customHeight="1">
      <c r="A61" s="99" t="s">
        <v>259</v>
      </c>
      <c r="B61" s="107">
        <v>100000</v>
      </c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>
        <v>100000</v>
      </c>
      <c r="O61" s="67">
        <f t="shared" si="2"/>
        <v>100000</v>
      </c>
    </row>
    <row r="62" spans="1:15" ht="16.5" customHeight="1">
      <c r="A62" s="191"/>
      <c r="B62" s="111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60">
        <f aca="true" t="shared" si="9" ref="O62:O67">SUM(G56:N56)</f>
        <v>1600000</v>
      </c>
    </row>
    <row r="63" spans="1:15" ht="21" customHeight="1">
      <c r="A63" s="170" t="s">
        <v>38</v>
      </c>
      <c r="B63" s="169"/>
      <c r="C63" s="169"/>
      <c r="D63" s="169"/>
      <c r="E63" s="167" t="s">
        <v>39</v>
      </c>
      <c r="F63" s="167"/>
      <c r="G63" s="167"/>
      <c r="H63" s="168" t="s">
        <v>38</v>
      </c>
      <c r="I63" s="168" t="s">
        <v>10</v>
      </c>
      <c r="J63" s="168"/>
      <c r="K63" s="169"/>
      <c r="L63" s="168" t="s">
        <v>40</v>
      </c>
      <c r="M63" s="168"/>
      <c r="N63" s="30"/>
      <c r="O63" s="60">
        <f t="shared" si="9"/>
        <v>50000</v>
      </c>
    </row>
    <row r="64" spans="1:15" ht="19.5" customHeight="1">
      <c r="A64" s="170"/>
      <c r="B64" s="241" t="s">
        <v>46</v>
      </c>
      <c r="C64" s="241"/>
      <c r="D64" s="241"/>
      <c r="E64" s="167"/>
      <c r="F64" s="167"/>
      <c r="G64" s="168"/>
      <c r="H64" s="168"/>
      <c r="I64" s="241" t="s">
        <v>41</v>
      </c>
      <c r="J64" s="241"/>
      <c r="K64" s="241"/>
      <c r="L64" s="167"/>
      <c r="M64" s="167"/>
      <c r="N64" s="30"/>
      <c r="O64" s="60">
        <f t="shared" si="9"/>
        <v>50000</v>
      </c>
    </row>
    <row r="65" spans="1:15" ht="20.25" customHeight="1">
      <c r="A65" s="170" t="s">
        <v>42</v>
      </c>
      <c r="B65" s="242" t="s">
        <v>43</v>
      </c>
      <c r="C65" s="242"/>
      <c r="D65" s="242"/>
      <c r="E65" s="167"/>
      <c r="F65" s="167"/>
      <c r="G65" s="168"/>
      <c r="H65" s="168" t="s">
        <v>42</v>
      </c>
      <c r="I65" s="242" t="s">
        <v>44</v>
      </c>
      <c r="J65" s="242"/>
      <c r="K65" s="242"/>
      <c r="L65" s="171"/>
      <c r="M65" s="171"/>
      <c r="N65" s="30"/>
      <c r="O65" s="60">
        <f t="shared" si="9"/>
        <v>200000</v>
      </c>
    </row>
    <row r="66" spans="1:15" ht="42" customHeight="1">
      <c r="A66" s="263" t="s">
        <v>0</v>
      </c>
      <c r="B66" s="102" t="s">
        <v>1</v>
      </c>
      <c r="C66" s="263" t="s">
        <v>3</v>
      </c>
      <c r="D66" s="263"/>
      <c r="E66" s="263"/>
      <c r="F66" s="263" t="s">
        <v>4</v>
      </c>
      <c r="G66" s="263"/>
      <c r="H66" s="263"/>
      <c r="I66" s="263" t="s">
        <v>5</v>
      </c>
      <c r="J66" s="263"/>
      <c r="K66" s="263"/>
      <c r="L66" s="263" t="s">
        <v>6</v>
      </c>
      <c r="M66" s="263"/>
      <c r="N66" s="263"/>
      <c r="O66" s="60">
        <f t="shared" si="9"/>
        <v>50000</v>
      </c>
    </row>
    <row r="67" spans="1:15" ht="42" customHeight="1">
      <c r="A67" s="263"/>
      <c r="B67" s="102" t="s">
        <v>2</v>
      </c>
      <c r="C67" s="103" t="s">
        <v>180</v>
      </c>
      <c r="D67" s="103" t="s">
        <v>181</v>
      </c>
      <c r="E67" s="103" t="s">
        <v>182</v>
      </c>
      <c r="F67" s="103" t="s">
        <v>183</v>
      </c>
      <c r="G67" s="103" t="s">
        <v>184</v>
      </c>
      <c r="H67" s="104" t="s">
        <v>185</v>
      </c>
      <c r="I67" s="103" t="s">
        <v>186</v>
      </c>
      <c r="J67" s="103" t="s">
        <v>187</v>
      </c>
      <c r="K67" s="103" t="s">
        <v>188</v>
      </c>
      <c r="L67" s="103" t="s">
        <v>189</v>
      </c>
      <c r="M67" s="103" t="s">
        <v>190</v>
      </c>
      <c r="N67" s="103" t="s">
        <v>191</v>
      </c>
      <c r="O67" s="60">
        <f t="shared" si="9"/>
        <v>100000</v>
      </c>
    </row>
    <row r="68" spans="1:15" ht="62.25" customHeight="1">
      <c r="A68" s="191" t="s">
        <v>260</v>
      </c>
      <c r="B68" s="107">
        <v>50000</v>
      </c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>
        <v>50000</v>
      </c>
      <c r="O68" s="60" t="e">
        <f>SUM(#REF!)</f>
        <v>#REF!</v>
      </c>
    </row>
    <row r="69" spans="1:15" ht="62.25" customHeight="1">
      <c r="A69" s="99" t="s">
        <v>261</v>
      </c>
      <c r="B69" s="107">
        <v>50000</v>
      </c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>
        <v>50000</v>
      </c>
      <c r="O69" s="60" t="e">
        <f>SUM(#REF!)</f>
        <v>#REF!</v>
      </c>
    </row>
    <row r="70" spans="1:15" ht="79.5" customHeight="1">
      <c r="A70" s="149" t="s">
        <v>262</v>
      </c>
      <c r="B70" s="205">
        <v>100000</v>
      </c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>
        <v>100000</v>
      </c>
      <c r="O70" s="60" t="e">
        <f>SUM(#REF!)</f>
        <v>#REF!</v>
      </c>
    </row>
    <row r="71" spans="1:14" ht="56.25" customHeight="1">
      <c r="A71" s="149" t="s">
        <v>263</v>
      </c>
      <c r="B71" s="206">
        <v>100000</v>
      </c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>
        <v>100000</v>
      </c>
    </row>
    <row r="72" spans="1:14" ht="57.75" customHeight="1">
      <c r="A72" s="149" t="s">
        <v>264</v>
      </c>
      <c r="B72" s="206">
        <v>50000</v>
      </c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>
        <v>50000</v>
      </c>
    </row>
    <row r="73" spans="1:14" ht="59.25" customHeight="1">
      <c r="A73" s="149" t="s">
        <v>265</v>
      </c>
      <c r="B73" s="206">
        <v>50000</v>
      </c>
      <c r="C73" s="160"/>
      <c r="D73" s="159"/>
      <c r="E73" s="160"/>
      <c r="F73" s="160"/>
      <c r="G73" s="159"/>
      <c r="H73" s="159"/>
      <c r="I73" s="160"/>
      <c r="J73" s="159"/>
      <c r="K73" s="160"/>
      <c r="L73" s="160"/>
      <c r="M73" s="159"/>
      <c r="N73" s="230">
        <v>50000</v>
      </c>
    </row>
    <row r="74" spans="1:15" ht="27" customHeight="1">
      <c r="A74" s="191"/>
      <c r="B74" s="111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60">
        <f>SUM(G68:N68)</f>
        <v>50000</v>
      </c>
    </row>
    <row r="75" spans="1:15" ht="32.25" customHeight="1">
      <c r="A75" s="170" t="s">
        <v>38</v>
      </c>
      <c r="B75" s="169"/>
      <c r="C75" s="169"/>
      <c r="D75" s="169"/>
      <c r="E75" s="167" t="s">
        <v>39</v>
      </c>
      <c r="F75" s="167"/>
      <c r="G75" s="167"/>
      <c r="H75" s="168" t="s">
        <v>38</v>
      </c>
      <c r="I75" s="168" t="s">
        <v>10</v>
      </c>
      <c r="J75" s="168"/>
      <c r="K75" s="169"/>
      <c r="L75" s="168" t="s">
        <v>40</v>
      </c>
      <c r="M75" s="168"/>
      <c r="N75" s="30"/>
      <c r="O75" s="60">
        <f>SUM(G69:N69)</f>
        <v>50000</v>
      </c>
    </row>
    <row r="76" spans="1:15" ht="22.5" customHeight="1">
      <c r="A76" s="170"/>
      <c r="B76" s="241" t="s">
        <v>46</v>
      </c>
      <c r="C76" s="241"/>
      <c r="D76" s="241"/>
      <c r="E76" s="167"/>
      <c r="F76" s="167"/>
      <c r="G76" s="168"/>
      <c r="H76" s="168"/>
      <c r="I76" s="241" t="s">
        <v>41</v>
      </c>
      <c r="J76" s="241"/>
      <c r="K76" s="241"/>
      <c r="L76" s="167"/>
      <c r="M76" s="167"/>
      <c r="N76" s="30"/>
      <c r="O76" s="60">
        <f>SUM(C70:N70)</f>
        <v>100000</v>
      </c>
    </row>
    <row r="77" spans="1:15" ht="22.5" customHeight="1">
      <c r="A77" s="170" t="s">
        <v>42</v>
      </c>
      <c r="B77" s="242" t="s">
        <v>43</v>
      </c>
      <c r="C77" s="242"/>
      <c r="D77" s="242"/>
      <c r="E77" s="167"/>
      <c r="F77" s="167"/>
      <c r="G77" s="168"/>
      <c r="H77" s="168" t="s">
        <v>42</v>
      </c>
      <c r="I77" s="242" t="s">
        <v>44</v>
      </c>
      <c r="J77" s="242"/>
      <c r="K77" s="242"/>
      <c r="L77" s="171"/>
      <c r="M77" s="171"/>
      <c r="N77" s="30"/>
      <c r="O77" s="60">
        <f>SUM(C71:N71)</f>
        <v>100000</v>
      </c>
    </row>
    <row r="78" spans="1:15" ht="30.75" customHeight="1">
      <c r="A78" s="243" t="s">
        <v>0</v>
      </c>
      <c r="B78" s="102" t="s">
        <v>1</v>
      </c>
      <c r="C78" s="259" t="s">
        <v>3</v>
      </c>
      <c r="D78" s="260"/>
      <c r="E78" s="261"/>
      <c r="F78" s="259" t="s">
        <v>4</v>
      </c>
      <c r="G78" s="260"/>
      <c r="H78" s="261"/>
      <c r="I78" s="259" t="s">
        <v>5</v>
      </c>
      <c r="J78" s="260"/>
      <c r="K78" s="261"/>
      <c r="L78" s="259" t="s">
        <v>6</v>
      </c>
      <c r="M78" s="260"/>
      <c r="N78" s="261"/>
      <c r="O78" s="60">
        <f>SUM(C72:N72)</f>
        <v>50000</v>
      </c>
    </row>
    <row r="79" spans="1:19" ht="36" customHeight="1">
      <c r="A79" s="244"/>
      <c r="B79" s="102" t="s">
        <v>2</v>
      </c>
      <c r="C79" s="103" t="s">
        <v>180</v>
      </c>
      <c r="D79" s="103" t="s">
        <v>181</v>
      </c>
      <c r="E79" s="103" t="s">
        <v>182</v>
      </c>
      <c r="F79" s="103" t="s">
        <v>183</v>
      </c>
      <c r="G79" s="103" t="s">
        <v>184</v>
      </c>
      <c r="H79" s="104" t="s">
        <v>185</v>
      </c>
      <c r="I79" s="103" t="s">
        <v>186</v>
      </c>
      <c r="J79" s="103" t="s">
        <v>187</v>
      </c>
      <c r="K79" s="103" t="s">
        <v>188</v>
      </c>
      <c r="L79" s="103" t="s">
        <v>189</v>
      </c>
      <c r="M79" s="103" t="s">
        <v>190</v>
      </c>
      <c r="N79" s="103" t="s">
        <v>191</v>
      </c>
      <c r="O79" s="60">
        <f>SUM(D73:N73)</f>
        <v>50000</v>
      </c>
      <c r="S79" s="7" t="s">
        <v>10</v>
      </c>
    </row>
    <row r="80" spans="1:15" ht="56.25" customHeight="1">
      <c r="A80" s="99" t="s">
        <v>266</v>
      </c>
      <c r="B80" s="107">
        <v>50000</v>
      </c>
      <c r="C80" s="110"/>
      <c r="D80" s="110"/>
      <c r="E80" s="220"/>
      <c r="F80" s="110"/>
      <c r="G80" s="110"/>
      <c r="H80" s="220"/>
      <c r="I80" s="221"/>
      <c r="J80" s="110"/>
      <c r="K80" s="110"/>
      <c r="L80" s="164"/>
      <c r="M80" s="110"/>
      <c r="N80" s="110">
        <v>50000</v>
      </c>
      <c r="O80" s="60" t="e">
        <f>#REF!</f>
        <v>#REF!</v>
      </c>
    </row>
    <row r="81" spans="1:15" ht="56.25" customHeight="1">
      <c r="A81" s="99" t="s">
        <v>267</v>
      </c>
      <c r="B81" s="107">
        <v>100000</v>
      </c>
      <c r="C81" s="110"/>
      <c r="D81" s="110"/>
      <c r="E81" s="220"/>
      <c r="F81" s="110"/>
      <c r="G81" s="110"/>
      <c r="H81" s="220"/>
      <c r="I81" s="221"/>
      <c r="J81" s="110"/>
      <c r="K81" s="110"/>
      <c r="L81" s="164"/>
      <c r="M81" s="110"/>
      <c r="N81" s="110">
        <v>100000</v>
      </c>
      <c r="O81" s="60" t="e">
        <f>#REF!</f>
        <v>#REF!</v>
      </c>
    </row>
    <row r="82" spans="1:17" ht="56.25" customHeight="1">
      <c r="A82" s="99" t="s">
        <v>268</v>
      </c>
      <c r="B82" s="107">
        <v>300000</v>
      </c>
      <c r="C82" s="110"/>
      <c r="D82" s="110"/>
      <c r="E82" s="220"/>
      <c r="F82" s="110"/>
      <c r="G82" s="110"/>
      <c r="H82" s="220"/>
      <c r="I82" s="221"/>
      <c r="J82" s="110"/>
      <c r="K82" s="110"/>
      <c r="L82" s="110"/>
      <c r="M82" s="110"/>
      <c r="N82" s="110">
        <v>300000</v>
      </c>
      <c r="O82" s="60" t="e">
        <f>#REF!</f>
        <v>#REF!</v>
      </c>
      <c r="Q82" s="7">
        <f>8389000-8299000</f>
        <v>90000</v>
      </c>
    </row>
    <row r="83" spans="1:15" ht="60.75" customHeight="1">
      <c r="A83" s="99" t="s">
        <v>269</v>
      </c>
      <c r="B83" s="107">
        <v>300000</v>
      </c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>
        <v>300000</v>
      </c>
      <c r="O83" s="60"/>
    </row>
    <row r="84" spans="1:15" ht="20.25" customHeight="1">
      <c r="A84" s="99" t="s">
        <v>270</v>
      </c>
      <c r="B84" s="107">
        <f>B85+B86+B87+B94+B95+B96+B97+B98+B99+B100+B101+B102+B109+B110+B111+B112+B113+B114+B115+B116+B117+B124+B125+B126+B127+B128+B129+B130+B131+B132+B133+B140+B141+B142+B143+B144+B145+B146+B147+B148+B149+B150</f>
        <v>8299000</v>
      </c>
      <c r="C84" s="107"/>
      <c r="D84" s="107">
        <f aca="true" t="shared" si="10" ref="D84:M84">D85+D86+D87+D94+D95+D96+D97+D98+D99+D100+D101+D102+D109+D110+D111+D112+D113+D114+D115+D116+D117+D124+D125+D126+D127+D128+D129+D130+D131+D132+D133+D140+D141+D142+D143+D144+D145+D146+D147+D148+D149+D150</f>
        <v>100000</v>
      </c>
      <c r="E84" s="107">
        <f t="shared" si="10"/>
        <v>500000</v>
      </c>
      <c r="F84" s="107">
        <f t="shared" si="10"/>
        <v>43000</v>
      </c>
      <c r="G84" s="107">
        <f t="shared" si="10"/>
        <v>550000</v>
      </c>
      <c r="H84" s="107">
        <f t="shared" si="10"/>
        <v>620000</v>
      </c>
      <c r="I84" s="107">
        <f t="shared" si="10"/>
        <v>1000000</v>
      </c>
      <c r="J84" s="107">
        <f t="shared" si="10"/>
        <v>1200000</v>
      </c>
      <c r="K84" s="107">
        <f t="shared" si="10"/>
        <v>870000</v>
      </c>
      <c r="L84" s="107">
        <f t="shared" si="10"/>
        <v>1072000</v>
      </c>
      <c r="M84" s="107">
        <f t="shared" si="10"/>
        <v>2344000</v>
      </c>
      <c r="N84" s="107"/>
      <c r="O84" s="60">
        <f>C84+D84+E84+F84+G84+H84+I84+J84+K84+L84+M84+N84</f>
        <v>8299000</v>
      </c>
    </row>
    <row r="85" spans="1:14" ht="40.5" customHeight="1">
      <c r="A85" s="99" t="s">
        <v>271</v>
      </c>
      <c r="B85" s="107">
        <v>100000</v>
      </c>
      <c r="C85" s="110"/>
      <c r="D85" s="110"/>
      <c r="E85" s="110"/>
      <c r="F85" s="110"/>
      <c r="G85" s="110"/>
      <c r="H85" s="110">
        <v>100000</v>
      </c>
      <c r="I85" s="110"/>
      <c r="J85" s="110"/>
      <c r="K85" s="110"/>
      <c r="L85" s="110"/>
      <c r="M85" s="110"/>
      <c r="N85" s="110"/>
    </row>
    <row r="86" spans="1:14" ht="44.25" customHeight="1">
      <c r="A86" s="99" t="s">
        <v>272</v>
      </c>
      <c r="B86" s="107">
        <v>180000</v>
      </c>
      <c r="C86" s="110"/>
      <c r="D86" s="110"/>
      <c r="E86" s="110"/>
      <c r="F86" s="110"/>
      <c r="G86" s="110"/>
      <c r="H86" s="110"/>
      <c r="I86" s="110"/>
      <c r="J86" s="110"/>
      <c r="K86" s="110">
        <v>180000</v>
      </c>
      <c r="L86" s="110"/>
      <c r="M86" s="110"/>
      <c r="N86" s="110"/>
    </row>
    <row r="87" spans="1:14" s="40" customFormat="1" ht="63" customHeight="1">
      <c r="A87" s="99" t="s">
        <v>273</v>
      </c>
      <c r="B87" s="107">
        <v>90000</v>
      </c>
      <c r="C87" s="110"/>
      <c r="D87" s="110"/>
      <c r="E87" s="110"/>
      <c r="F87" s="110"/>
      <c r="G87" s="110"/>
      <c r="H87" s="110"/>
      <c r="I87" s="110"/>
      <c r="J87" s="110"/>
      <c r="K87" s="110">
        <v>90000</v>
      </c>
      <c r="L87" s="110"/>
      <c r="M87" s="110"/>
      <c r="N87" s="110"/>
    </row>
    <row r="88" spans="1:14" s="40" customFormat="1" ht="33" customHeight="1">
      <c r="A88" s="191"/>
      <c r="B88" s="111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</row>
    <row r="89" spans="1:15" ht="20.25" customHeight="1">
      <c r="A89" s="170" t="s">
        <v>38</v>
      </c>
      <c r="B89" s="169"/>
      <c r="C89" s="169"/>
      <c r="D89" s="169"/>
      <c r="E89" s="167" t="s">
        <v>39</v>
      </c>
      <c r="F89" s="167"/>
      <c r="G89" s="167"/>
      <c r="H89" s="168" t="s">
        <v>38</v>
      </c>
      <c r="I89" s="168" t="s">
        <v>10</v>
      </c>
      <c r="J89" s="168"/>
      <c r="K89" s="169"/>
      <c r="L89" s="168" t="s">
        <v>40</v>
      </c>
      <c r="M89" s="168"/>
      <c r="N89" s="30"/>
      <c r="O89" s="60">
        <f>SUM(G81:N81)</f>
        <v>100000</v>
      </c>
    </row>
    <row r="90" spans="1:15" ht="22.5" customHeight="1">
      <c r="A90" s="170"/>
      <c r="B90" s="241" t="s">
        <v>46</v>
      </c>
      <c r="C90" s="241"/>
      <c r="D90" s="241"/>
      <c r="E90" s="167"/>
      <c r="F90" s="167"/>
      <c r="G90" s="168"/>
      <c r="H90" s="168"/>
      <c r="I90" s="241" t="s">
        <v>41</v>
      </c>
      <c r="J90" s="241"/>
      <c r="K90" s="241"/>
      <c r="L90" s="167"/>
      <c r="M90" s="167"/>
      <c r="N90" s="30"/>
      <c r="O90" s="60">
        <f>SUM(C82:N82)</f>
        <v>300000</v>
      </c>
    </row>
    <row r="91" spans="1:15" ht="22.5" customHeight="1">
      <c r="A91" s="170" t="s">
        <v>42</v>
      </c>
      <c r="B91" s="242" t="s">
        <v>43</v>
      </c>
      <c r="C91" s="242"/>
      <c r="D91" s="242"/>
      <c r="E91" s="167"/>
      <c r="F91" s="167"/>
      <c r="G91" s="168"/>
      <c r="H91" s="168" t="s">
        <v>42</v>
      </c>
      <c r="I91" s="242" t="s">
        <v>44</v>
      </c>
      <c r="J91" s="242"/>
      <c r="K91" s="242"/>
      <c r="L91" s="171"/>
      <c r="M91" s="171"/>
      <c r="N91" s="30"/>
      <c r="O91" s="60">
        <f>SUM(C83:N83)</f>
        <v>300000</v>
      </c>
    </row>
    <row r="92" spans="1:15" ht="30.75" customHeight="1">
      <c r="A92" s="243" t="s">
        <v>0</v>
      </c>
      <c r="B92" s="102" t="s">
        <v>1</v>
      </c>
      <c r="C92" s="259" t="s">
        <v>3</v>
      </c>
      <c r="D92" s="260"/>
      <c r="E92" s="261"/>
      <c r="F92" s="259" t="s">
        <v>4</v>
      </c>
      <c r="G92" s="260"/>
      <c r="H92" s="261"/>
      <c r="I92" s="259" t="s">
        <v>5</v>
      </c>
      <c r="J92" s="260"/>
      <c r="K92" s="261"/>
      <c r="L92" s="259" t="s">
        <v>6</v>
      </c>
      <c r="M92" s="260"/>
      <c r="N92" s="261"/>
      <c r="O92" s="60">
        <f>SUM(C85:N85)</f>
        <v>100000</v>
      </c>
    </row>
    <row r="93" spans="1:19" ht="36" customHeight="1">
      <c r="A93" s="244"/>
      <c r="B93" s="102" t="s">
        <v>2</v>
      </c>
      <c r="C93" s="103" t="s">
        <v>180</v>
      </c>
      <c r="D93" s="103" t="s">
        <v>181</v>
      </c>
      <c r="E93" s="103" t="s">
        <v>182</v>
      </c>
      <c r="F93" s="103" t="s">
        <v>183</v>
      </c>
      <c r="G93" s="103" t="s">
        <v>184</v>
      </c>
      <c r="H93" s="104" t="s">
        <v>185</v>
      </c>
      <c r="I93" s="103" t="s">
        <v>186</v>
      </c>
      <c r="J93" s="103" t="s">
        <v>187</v>
      </c>
      <c r="K93" s="103" t="s">
        <v>188</v>
      </c>
      <c r="L93" s="103" t="s">
        <v>189</v>
      </c>
      <c r="M93" s="103" t="s">
        <v>190</v>
      </c>
      <c r="N93" s="103" t="s">
        <v>191</v>
      </c>
      <c r="O93" s="60">
        <f>SUM(D86:N86)</f>
        <v>180000</v>
      </c>
      <c r="S93" s="7" t="s">
        <v>10</v>
      </c>
    </row>
    <row r="94" spans="1:14" s="40" customFormat="1" ht="39.75" customHeight="1">
      <c r="A94" s="99" t="s">
        <v>274</v>
      </c>
      <c r="B94" s="107">
        <v>200000</v>
      </c>
      <c r="C94" s="110"/>
      <c r="D94" s="110"/>
      <c r="E94" s="110"/>
      <c r="F94" s="110"/>
      <c r="G94" s="110"/>
      <c r="H94" s="110"/>
      <c r="I94" s="110"/>
      <c r="J94" s="110"/>
      <c r="K94" s="110">
        <v>200000</v>
      </c>
      <c r="L94" s="110"/>
      <c r="M94" s="110"/>
      <c r="N94" s="110"/>
    </row>
    <row r="95" spans="1:15" ht="40.5" customHeight="1">
      <c r="A95" s="99" t="s">
        <v>275</v>
      </c>
      <c r="B95" s="107">
        <v>200000</v>
      </c>
      <c r="C95" s="110"/>
      <c r="D95" s="110"/>
      <c r="E95" s="110"/>
      <c r="F95" s="110"/>
      <c r="G95" s="110"/>
      <c r="H95" s="110"/>
      <c r="I95" s="110"/>
      <c r="J95" s="110"/>
      <c r="K95" s="110">
        <v>200000</v>
      </c>
      <c r="L95" s="110"/>
      <c r="M95" s="110"/>
      <c r="N95" s="110"/>
      <c r="O95" s="60">
        <f>SUM(C80:N80)</f>
        <v>50000</v>
      </c>
    </row>
    <row r="96" spans="1:15" ht="41.25" customHeight="1">
      <c r="A96" s="99" t="s">
        <v>276</v>
      </c>
      <c r="B96" s="107">
        <v>200000</v>
      </c>
      <c r="C96" s="110"/>
      <c r="D96" s="110"/>
      <c r="E96" s="110"/>
      <c r="F96" s="110"/>
      <c r="G96" s="110"/>
      <c r="H96" s="110"/>
      <c r="I96" s="110"/>
      <c r="J96" s="110"/>
      <c r="K96" s="110">
        <v>200000</v>
      </c>
      <c r="L96" s="110"/>
      <c r="M96" s="110"/>
      <c r="N96" s="110"/>
      <c r="O96" s="60">
        <f>SUM(C81:N81)</f>
        <v>100000</v>
      </c>
    </row>
    <row r="97" spans="1:15" ht="39.75" customHeight="1">
      <c r="A97" s="99" t="s">
        <v>277</v>
      </c>
      <c r="B97" s="107">
        <v>100000</v>
      </c>
      <c r="C97" s="110"/>
      <c r="D97" s="110"/>
      <c r="E97" s="110"/>
      <c r="F97" s="110"/>
      <c r="G97" s="110">
        <v>100000</v>
      </c>
      <c r="H97" s="110"/>
      <c r="I97" s="110"/>
      <c r="J97" s="110"/>
      <c r="K97" s="110"/>
      <c r="L97" s="110"/>
      <c r="M97" s="110"/>
      <c r="N97" s="110"/>
      <c r="O97" s="60">
        <f>SUM(C82:N82)</f>
        <v>300000</v>
      </c>
    </row>
    <row r="98" spans="1:15" ht="40.5" customHeight="1">
      <c r="A98" s="99" t="s">
        <v>278</v>
      </c>
      <c r="B98" s="107">
        <v>150000</v>
      </c>
      <c r="C98" s="110"/>
      <c r="D98" s="110"/>
      <c r="E98" s="110"/>
      <c r="F98" s="110"/>
      <c r="G98" s="110">
        <v>150000</v>
      </c>
      <c r="H98" s="110"/>
      <c r="I98" s="110"/>
      <c r="J98" s="110"/>
      <c r="K98" s="110"/>
      <c r="L98" s="110"/>
      <c r="M98" s="110"/>
      <c r="N98" s="110"/>
      <c r="O98" s="60">
        <f>SUM(G90:N90)</f>
        <v>0</v>
      </c>
    </row>
    <row r="99" spans="1:15" s="75" customFormat="1" ht="43.5" customHeight="1">
      <c r="A99" s="99" t="s">
        <v>279</v>
      </c>
      <c r="B99" s="107">
        <v>100000</v>
      </c>
      <c r="C99" s="110"/>
      <c r="D99" s="110"/>
      <c r="E99" s="110"/>
      <c r="F99" s="110"/>
      <c r="G99" s="110">
        <v>100000</v>
      </c>
      <c r="H99" s="110"/>
      <c r="I99" s="110"/>
      <c r="J99" s="110"/>
      <c r="K99" s="110"/>
      <c r="L99" s="110"/>
      <c r="M99" s="110"/>
      <c r="N99" s="110"/>
      <c r="O99" s="163">
        <f>SUM(G91:N91)</f>
        <v>0</v>
      </c>
    </row>
    <row r="100" spans="1:15" s="235" customFormat="1" ht="43.5" customHeight="1">
      <c r="A100" s="99" t="s">
        <v>280</v>
      </c>
      <c r="B100" s="107">
        <v>200000</v>
      </c>
      <c r="C100" s="110"/>
      <c r="D100" s="110"/>
      <c r="E100" s="110"/>
      <c r="F100" s="110"/>
      <c r="G100" s="110">
        <v>200000</v>
      </c>
      <c r="H100" s="110"/>
      <c r="I100" s="110"/>
      <c r="J100" s="110"/>
      <c r="K100" s="110"/>
      <c r="L100" s="110"/>
      <c r="M100" s="110"/>
      <c r="N100" s="110"/>
      <c r="O100" s="234"/>
    </row>
    <row r="101" spans="1:15" s="235" customFormat="1" ht="43.5" customHeight="1">
      <c r="A101" s="99" t="s">
        <v>281</v>
      </c>
      <c r="B101" s="107">
        <v>150000</v>
      </c>
      <c r="C101" s="110"/>
      <c r="D101" s="110"/>
      <c r="E101" s="110"/>
      <c r="F101" s="110"/>
      <c r="G101" s="110"/>
      <c r="H101" s="110"/>
      <c r="I101" s="110">
        <v>150000</v>
      </c>
      <c r="J101" s="110"/>
      <c r="K101" s="110"/>
      <c r="L101" s="110"/>
      <c r="M101" s="110"/>
      <c r="N101" s="110"/>
      <c r="O101" s="234"/>
    </row>
    <row r="102" spans="1:15" ht="40.5" customHeight="1">
      <c r="A102" s="99" t="s">
        <v>282</v>
      </c>
      <c r="B102" s="107">
        <v>300000</v>
      </c>
      <c r="C102" s="110"/>
      <c r="D102" s="110"/>
      <c r="E102" s="110"/>
      <c r="F102" s="110"/>
      <c r="G102" s="110"/>
      <c r="H102" s="110"/>
      <c r="I102" s="110">
        <v>300000</v>
      </c>
      <c r="J102" s="110"/>
      <c r="K102" s="110"/>
      <c r="L102" s="110"/>
      <c r="M102" s="110"/>
      <c r="N102" s="110"/>
      <c r="O102" s="60">
        <f>SUM(G89:N89)</f>
        <v>0</v>
      </c>
    </row>
    <row r="103" spans="1:15" ht="40.5" customHeight="1">
      <c r="A103" s="191"/>
      <c r="B103" s="111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60"/>
    </row>
    <row r="104" spans="1:15" ht="21" customHeight="1">
      <c r="A104" s="170" t="s">
        <v>38</v>
      </c>
      <c r="B104" s="169"/>
      <c r="C104" s="169"/>
      <c r="D104" s="169"/>
      <c r="E104" s="167" t="s">
        <v>39</v>
      </c>
      <c r="F104" s="167"/>
      <c r="G104" s="167"/>
      <c r="H104" s="168" t="s">
        <v>38</v>
      </c>
      <c r="I104" s="168" t="s">
        <v>10</v>
      </c>
      <c r="J104" s="168"/>
      <c r="K104" s="169"/>
      <c r="L104" s="168" t="s">
        <v>40</v>
      </c>
      <c r="M104" s="168"/>
      <c r="N104" s="30"/>
      <c r="O104" s="60">
        <f>SUM(G96:N96)</f>
        <v>200000</v>
      </c>
    </row>
    <row r="105" spans="1:15" ht="19.5" customHeight="1">
      <c r="A105" s="170"/>
      <c r="B105" s="241" t="s">
        <v>46</v>
      </c>
      <c r="C105" s="241"/>
      <c r="D105" s="241"/>
      <c r="E105" s="167"/>
      <c r="F105" s="167"/>
      <c r="G105" s="168"/>
      <c r="H105" s="168"/>
      <c r="I105" s="241" t="s">
        <v>41</v>
      </c>
      <c r="J105" s="241"/>
      <c r="K105" s="241"/>
      <c r="L105" s="167"/>
      <c r="M105" s="167"/>
      <c r="N105" s="30"/>
      <c r="O105" s="60">
        <f>SUM(G97:N97)</f>
        <v>100000</v>
      </c>
    </row>
    <row r="106" spans="1:15" ht="20.25" customHeight="1">
      <c r="A106" s="170" t="s">
        <v>42</v>
      </c>
      <c r="B106" s="242" t="s">
        <v>43</v>
      </c>
      <c r="C106" s="242"/>
      <c r="D106" s="242"/>
      <c r="E106" s="167"/>
      <c r="F106" s="167"/>
      <c r="G106" s="168"/>
      <c r="H106" s="168" t="s">
        <v>42</v>
      </c>
      <c r="I106" s="242" t="s">
        <v>44</v>
      </c>
      <c r="J106" s="242"/>
      <c r="K106" s="242"/>
      <c r="L106" s="171"/>
      <c r="M106" s="171"/>
      <c r="N106" s="30"/>
      <c r="O106" s="60">
        <f>SUM(G98:N98)</f>
        <v>150000</v>
      </c>
    </row>
    <row r="107" spans="1:17" ht="40.5" customHeight="1">
      <c r="A107" s="243" t="s">
        <v>0</v>
      </c>
      <c r="B107" s="102" t="s">
        <v>1</v>
      </c>
      <c r="C107" s="259" t="s">
        <v>3</v>
      </c>
      <c r="D107" s="260"/>
      <c r="E107" s="261"/>
      <c r="F107" s="259" t="s">
        <v>4</v>
      </c>
      <c r="G107" s="260"/>
      <c r="H107" s="261"/>
      <c r="I107" s="259" t="s">
        <v>5</v>
      </c>
      <c r="J107" s="260"/>
      <c r="K107" s="261"/>
      <c r="L107" s="259" t="s">
        <v>6</v>
      </c>
      <c r="M107" s="260"/>
      <c r="N107" s="261"/>
      <c r="O107" s="60" t="e">
        <f>SUM(#REF!)</f>
        <v>#REF!</v>
      </c>
      <c r="Q107" s="7" t="s">
        <v>10</v>
      </c>
    </row>
    <row r="108" spans="1:18" ht="40.5" customHeight="1">
      <c r="A108" s="244"/>
      <c r="B108" s="102" t="s">
        <v>2</v>
      </c>
      <c r="C108" s="103" t="s">
        <v>180</v>
      </c>
      <c r="D108" s="103" t="s">
        <v>181</v>
      </c>
      <c r="E108" s="103" t="s">
        <v>182</v>
      </c>
      <c r="F108" s="103" t="s">
        <v>183</v>
      </c>
      <c r="G108" s="103" t="s">
        <v>184</v>
      </c>
      <c r="H108" s="104" t="s">
        <v>185</v>
      </c>
      <c r="I108" s="103" t="s">
        <v>186</v>
      </c>
      <c r="J108" s="103" t="s">
        <v>187</v>
      </c>
      <c r="K108" s="103" t="s">
        <v>188</v>
      </c>
      <c r="L108" s="103" t="s">
        <v>189</v>
      </c>
      <c r="M108" s="103" t="s">
        <v>190</v>
      </c>
      <c r="N108" s="103" t="s">
        <v>191</v>
      </c>
      <c r="O108" s="60">
        <f>SUM(G94:N94)</f>
        <v>200000</v>
      </c>
      <c r="R108" s="7" t="s">
        <v>10</v>
      </c>
    </row>
    <row r="109" spans="1:15" s="75" customFormat="1" ht="58.5" customHeight="1">
      <c r="A109" s="99" t="s">
        <v>283</v>
      </c>
      <c r="B109" s="107">
        <v>300000</v>
      </c>
      <c r="C109" s="110"/>
      <c r="D109" s="110"/>
      <c r="E109" s="110"/>
      <c r="F109" s="110"/>
      <c r="G109" s="110"/>
      <c r="H109" s="110"/>
      <c r="I109" s="110">
        <v>300000</v>
      </c>
      <c r="J109" s="110"/>
      <c r="K109" s="110"/>
      <c r="L109" s="110"/>
      <c r="M109" s="110"/>
      <c r="N109" s="110"/>
      <c r="O109" s="163">
        <f>SUM(G96:N96)</f>
        <v>200000</v>
      </c>
    </row>
    <row r="110" spans="1:15" ht="40.5" customHeight="1">
      <c r="A110" s="99" t="s">
        <v>284</v>
      </c>
      <c r="B110" s="107">
        <v>100000</v>
      </c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>
        <v>100000</v>
      </c>
      <c r="N110" s="110"/>
      <c r="O110" s="60">
        <f>SUM(G97:N97)</f>
        <v>100000</v>
      </c>
    </row>
    <row r="111" spans="1:15" ht="39.75" customHeight="1">
      <c r="A111" s="99" t="s">
        <v>285</v>
      </c>
      <c r="B111" s="107">
        <v>50000</v>
      </c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>
        <v>50000</v>
      </c>
      <c r="N111" s="110"/>
      <c r="O111" s="60"/>
    </row>
    <row r="112" spans="1:14" ht="38.25" customHeight="1">
      <c r="A112" s="99" t="s">
        <v>286</v>
      </c>
      <c r="B112" s="107">
        <v>110000</v>
      </c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>
        <v>110000</v>
      </c>
      <c r="N112" s="110"/>
    </row>
    <row r="113" spans="1:14" ht="38.25" customHeight="1">
      <c r="A113" s="99" t="s">
        <v>287</v>
      </c>
      <c r="B113" s="107">
        <v>450000</v>
      </c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>
        <v>450000</v>
      </c>
      <c r="N113" s="110"/>
    </row>
    <row r="114" spans="1:14" ht="37.5" customHeight="1">
      <c r="A114" s="99" t="s">
        <v>288</v>
      </c>
      <c r="B114" s="107">
        <v>450000</v>
      </c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>
        <v>450000</v>
      </c>
      <c r="N114" s="110"/>
    </row>
    <row r="115" spans="1:14" s="40" customFormat="1" ht="40.5" customHeight="1">
      <c r="A115" s="99" t="s">
        <v>289</v>
      </c>
      <c r="B115" s="107">
        <v>464000</v>
      </c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>
        <v>464000</v>
      </c>
      <c r="N115" s="110"/>
    </row>
    <row r="116" spans="1:14" s="40" customFormat="1" ht="42.75" customHeight="1">
      <c r="A116" s="99" t="s">
        <v>290</v>
      </c>
      <c r="B116" s="107">
        <v>54000</v>
      </c>
      <c r="C116" s="110"/>
      <c r="D116" s="110"/>
      <c r="E116" s="110"/>
      <c r="F116" s="110"/>
      <c r="G116" s="110"/>
      <c r="H116" s="110">
        <v>54000</v>
      </c>
      <c r="I116" s="110"/>
      <c r="J116" s="110"/>
      <c r="K116" s="110"/>
      <c r="L116" s="110"/>
      <c r="M116" s="110"/>
      <c r="N116" s="110"/>
    </row>
    <row r="117" spans="1:15" s="14" customFormat="1" ht="40.5" customHeight="1">
      <c r="A117" s="99" t="s">
        <v>291</v>
      </c>
      <c r="B117" s="107">
        <v>150000</v>
      </c>
      <c r="C117" s="110"/>
      <c r="D117" s="110"/>
      <c r="E117" s="110"/>
      <c r="F117" s="110"/>
      <c r="G117" s="110"/>
      <c r="H117" s="110"/>
      <c r="I117" s="110">
        <v>150000</v>
      </c>
      <c r="J117" s="110"/>
      <c r="K117" s="110"/>
      <c r="L117" s="110"/>
      <c r="M117" s="110"/>
      <c r="N117" s="110"/>
      <c r="O117" s="60">
        <f>E110</f>
        <v>0</v>
      </c>
    </row>
    <row r="118" spans="1:15" s="14" customFormat="1" ht="40.5" customHeight="1">
      <c r="A118" s="191"/>
      <c r="B118" s="111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60"/>
    </row>
    <row r="119" spans="1:15" ht="21" customHeight="1">
      <c r="A119" s="170" t="s">
        <v>38</v>
      </c>
      <c r="B119" s="169"/>
      <c r="C119" s="169"/>
      <c r="D119" s="169"/>
      <c r="E119" s="167" t="s">
        <v>39</v>
      </c>
      <c r="F119" s="167"/>
      <c r="G119" s="167"/>
      <c r="H119" s="168" t="s">
        <v>38</v>
      </c>
      <c r="I119" s="168" t="s">
        <v>10</v>
      </c>
      <c r="J119" s="168"/>
      <c r="K119" s="169"/>
      <c r="L119" s="168" t="s">
        <v>40</v>
      </c>
      <c r="M119" s="168"/>
      <c r="N119" s="30"/>
      <c r="O119" s="60">
        <f>SUM(G111:N111)</f>
        <v>50000</v>
      </c>
    </row>
    <row r="120" spans="1:15" ht="19.5" customHeight="1">
      <c r="A120" s="170"/>
      <c r="B120" s="241" t="s">
        <v>46</v>
      </c>
      <c r="C120" s="241"/>
      <c r="D120" s="241"/>
      <c r="E120" s="167"/>
      <c r="F120" s="167"/>
      <c r="G120" s="168"/>
      <c r="H120" s="168"/>
      <c r="I120" s="241" t="s">
        <v>41</v>
      </c>
      <c r="J120" s="241"/>
      <c r="K120" s="241"/>
      <c r="L120" s="167"/>
      <c r="M120" s="167"/>
      <c r="N120" s="30"/>
      <c r="O120" s="60">
        <f>SUM(G112:N112)</f>
        <v>110000</v>
      </c>
    </row>
    <row r="121" spans="1:15" ht="23.25" customHeight="1">
      <c r="A121" s="170" t="s">
        <v>42</v>
      </c>
      <c r="B121" s="242" t="s">
        <v>43</v>
      </c>
      <c r="C121" s="242"/>
      <c r="D121" s="242"/>
      <c r="E121" s="167"/>
      <c r="F121" s="167"/>
      <c r="G121" s="168"/>
      <c r="H121" s="168" t="s">
        <v>42</v>
      </c>
      <c r="I121" s="242" t="s">
        <v>44</v>
      </c>
      <c r="J121" s="242"/>
      <c r="K121" s="242"/>
      <c r="L121" s="171"/>
      <c r="M121" s="171"/>
      <c r="N121" s="30"/>
      <c r="O121" s="60">
        <f>SUM(G113:N113)</f>
        <v>450000</v>
      </c>
    </row>
    <row r="122" spans="1:15" s="14" customFormat="1" ht="32.25" customHeight="1">
      <c r="A122" s="243" t="s">
        <v>0</v>
      </c>
      <c r="B122" s="102" t="s">
        <v>1</v>
      </c>
      <c r="C122" s="259" t="s">
        <v>3</v>
      </c>
      <c r="D122" s="260"/>
      <c r="E122" s="261"/>
      <c r="F122" s="259" t="s">
        <v>4</v>
      </c>
      <c r="G122" s="260"/>
      <c r="H122" s="261"/>
      <c r="I122" s="259" t="s">
        <v>5</v>
      </c>
      <c r="J122" s="260"/>
      <c r="K122" s="261"/>
      <c r="L122" s="259" t="s">
        <v>6</v>
      </c>
      <c r="M122" s="260"/>
      <c r="N122" s="261"/>
      <c r="O122" s="60">
        <f>E114</f>
        <v>0</v>
      </c>
    </row>
    <row r="123" spans="1:15" s="14" customFormat="1" ht="27" customHeight="1">
      <c r="A123" s="244"/>
      <c r="B123" s="102" t="s">
        <v>2</v>
      </c>
      <c r="C123" s="103" t="s">
        <v>180</v>
      </c>
      <c r="D123" s="103" t="s">
        <v>181</v>
      </c>
      <c r="E123" s="103" t="s">
        <v>182</v>
      </c>
      <c r="F123" s="103" t="s">
        <v>183</v>
      </c>
      <c r="G123" s="103" t="s">
        <v>184</v>
      </c>
      <c r="H123" s="104" t="s">
        <v>185</v>
      </c>
      <c r="I123" s="103" t="s">
        <v>186</v>
      </c>
      <c r="J123" s="103" t="s">
        <v>187</v>
      </c>
      <c r="K123" s="103" t="s">
        <v>188</v>
      </c>
      <c r="L123" s="103" t="s">
        <v>189</v>
      </c>
      <c r="M123" s="103" t="s">
        <v>190</v>
      </c>
      <c r="N123" s="103" t="s">
        <v>191</v>
      </c>
      <c r="O123" s="60">
        <f>E115</f>
        <v>0</v>
      </c>
    </row>
    <row r="124" spans="1:15" ht="40.5" customHeight="1">
      <c r="A124" s="99" t="s">
        <v>292</v>
      </c>
      <c r="B124" s="107">
        <v>66000</v>
      </c>
      <c r="C124" s="110"/>
      <c r="D124" s="110"/>
      <c r="E124" s="110"/>
      <c r="F124" s="110"/>
      <c r="G124" s="110"/>
      <c r="H124" s="110">
        <v>66000</v>
      </c>
      <c r="I124" s="110"/>
      <c r="J124" s="110"/>
      <c r="K124" s="110"/>
      <c r="L124" s="110"/>
      <c r="M124" s="110"/>
      <c r="N124" s="110"/>
      <c r="O124" s="60" t="e">
        <f>#REF!</f>
        <v>#REF!</v>
      </c>
    </row>
    <row r="125" spans="1:15" ht="40.5" customHeight="1">
      <c r="A125" s="99" t="s">
        <v>293</v>
      </c>
      <c r="B125" s="107">
        <v>300000</v>
      </c>
      <c r="C125" s="110"/>
      <c r="D125" s="110"/>
      <c r="E125" s="110"/>
      <c r="F125" s="110"/>
      <c r="G125" s="110"/>
      <c r="H125" s="110">
        <v>300000</v>
      </c>
      <c r="I125" s="110"/>
      <c r="J125" s="110"/>
      <c r="K125" s="110"/>
      <c r="L125" s="110"/>
      <c r="M125" s="110"/>
      <c r="N125" s="110"/>
      <c r="O125" s="60" t="e">
        <f>#REF!</f>
        <v>#REF!</v>
      </c>
    </row>
    <row r="126" spans="1:15" ht="41.25" customHeight="1">
      <c r="A126" s="99" t="s">
        <v>294</v>
      </c>
      <c r="B126" s="107">
        <v>100000</v>
      </c>
      <c r="C126" s="110"/>
      <c r="D126" s="110"/>
      <c r="E126" s="110"/>
      <c r="F126" s="110"/>
      <c r="G126" s="110"/>
      <c r="H126" s="110">
        <v>100000</v>
      </c>
      <c r="I126" s="110"/>
      <c r="J126" s="110"/>
      <c r="K126" s="110"/>
      <c r="L126" s="110"/>
      <c r="M126" s="110"/>
      <c r="N126" s="110"/>
      <c r="O126" s="60"/>
    </row>
    <row r="127" spans="1:14" ht="39.75" customHeight="1">
      <c r="A127" s="99" t="s">
        <v>295</v>
      </c>
      <c r="B127" s="107">
        <v>100000</v>
      </c>
      <c r="C127" s="110"/>
      <c r="D127" s="110"/>
      <c r="E127" s="110"/>
      <c r="F127" s="110"/>
      <c r="G127" s="110"/>
      <c r="H127" s="110"/>
      <c r="I127" s="110">
        <v>100000</v>
      </c>
      <c r="J127" s="110"/>
      <c r="K127" s="110"/>
      <c r="L127" s="110"/>
      <c r="M127" s="110"/>
      <c r="N127" s="110"/>
    </row>
    <row r="128" spans="1:14" ht="36" customHeight="1">
      <c r="A128" s="99" t="s">
        <v>296</v>
      </c>
      <c r="B128" s="107">
        <v>300000</v>
      </c>
      <c r="C128" s="110"/>
      <c r="D128" s="110"/>
      <c r="E128" s="110"/>
      <c r="F128" s="110"/>
      <c r="G128" s="110"/>
      <c r="H128" s="110"/>
      <c r="I128" s="110"/>
      <c r="J128" s="110">
        <v>300000</v>
      </c>
      <c r="K128" s="110"/>
      <c r="L128" s="110"/>
      <c r="M128" s="110"/>
      <c r="N128" s="110"/>
    </row>
    <row r="129" spans="1:14" ht="37.5" customHeight="1">
      <c r="A129" s="99" t="s">
        <v>297</v>
      </c>
      <c r="B129" s="107">
        <v>100000</v>
      </c>
      <c r="C129" s="110"/>
      <c r="D129" s="110"/>
      <c r="E129" s="110"/>
      <c r="F129" s="110"/>
      <c r="G129" s="110"/>
      <c r="H129" s="110"/>
      <c r="I129" s="110"/>
      <c r="J129" s="110">
        <v>100000</v>
      </c>
      <c r="K129" s="110"/>
      <c r="L129" s="110"/>
      <c r="M129" s="110"/>
      <c r="N129" s="110"/>
    </row>
    <row r="130" spans="1:14" s="40" customFormat="1" ht="38.25" customHeight="1">
      <c r="A130" s="99" t="s">
        <v>298</v>
      </c>
      <c r="B130" s="107">
        <v>300000</v>
      </c>
      <c r="C130" s="110"/>
      <c r="D130" s="110"/>
      <c r="E130" s="110"/>
      <c r="F130" s="110"/>
      <c r="G130" s="110"/>
      <c r="H130" s="164"/>
      <c r="I130" s="110"/>
      <c r="J130" s="110">
        <v>300000</v>
      </c>
      <c r="K130" s="110"/>
      <c r="L130" s="110"/>
      <c r="M130" s="110"/>
      <c r="N130" s="110"/>
    </row>
    <row r="131" spans="1:14" s="40" customFormat="1" ht="42" customHeight="1">
      <c r="A131" s="99" t="s">
        <v>299</v>
      </c>
      <c r="B131" s="107">
        <v>100000</v>
      </c>
      <c r="C131" s="110"/>
      <c r="D131" s="110"/>
      <c r="E131" s="110"/>
      <c r="F131" s="110"/>
      <c r="G131" s="110"/>
      <c r="H131" s="110"/>
      <c r="I131" s="110"/>
      <c r="J131" s="110">
        <v>100000</v>
      </c>
      <c r="K131" s="110"/>
      <c r="L131" s="110"/>
      <c r="M131" s="110"/>
      <c r="N131" s="110"/>
    </row>
    <row r="132" spans="1:15" ht="58.5" customHeight="1">
      <c r="A132" s="99" t="s">
        <v>300</v>
      </c>
      <c r="B132" s="107">
        <v>100000</v>
      </c>
      <c r="C132" s="110"/>
      <c r="D132" s="110"/>
      <c r="E132" s="110"/>
      <c r="F132" s="110"/>
      <c r="G132" s="110"/>
      <c r="H132" s="110"/>
      <c r="I132" s="110"/>
      <c r="J132" s="110">
        <v>100000</v>
      </c>
      <c r="K132" s="110"/>
      <c r="L132" s="110"/>
      <c r="M132" s="110"/>
      <c r="N132" s="110"/>
      <c r="O132" s="60" t="e">
        <f>#REF!</f>
        <v>#REF!</v>
      </c>
    </row>
    <row r="133" spans="1:15" ht="40.5" customHeight="1">
      <c r="A133" s="99" t="s">
        <v>301</v>
      </c>
      <c r="B133" s="107">
        <v>300000</v>
      </c>
      <c r="C133" s="110"/>
      <c r="D133" s="110"/>
      <c r="E133" s="110"/>
      <c r="F133" s="110"/>
      <c r="G133" s="110"/>
      <c r="H133" s="110"/>
      <c r="I133" s="110"/>
      <c r="J133" s="110">
        <v>300000</v>
      </c>
      <c r="K133" s="110"/>
      <c r="L133" s="110"/>
      <c r="M133" s="110"/>
      <c r="N133" s="110"/>
      <c r="O133" s="60">
        <f>SUM(G125:N125)</f>
        <v>300000</v>
      </c>
    </row>
    <row r="134" spans="1:15" ht="27" customHeight="1">
      <c r="A134" s="191"/>
      <c r="B134" s="111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60"/>
    </row>
    <row r="135" spans="1:15" ht="21" customHeight="1">
      <c r="A135" s="170" t="s">
        <v>38</v>
      </c>
      <c r="B135" s="169"/>
      <c r="C135" s="169"/>
      <c r="D135" s="169"/>
      <c r="E135" s="167" t="s">
        <v>39</v>
      </c>
      <c r="F135" s="167"/>
      <c r="G135" s="167"/>
      <c r="H135" s="168" t="s">
        <v>38</v>
      </c>
      <c r="I135" s="168" t="s">
        <v>10</v>
      </c>
      <c r="J135" s="168"/>
      <c r="K135" s="169"/>
      <c r="L135" s="168" t="s">
        <v>40</v>
      </c>
      <c r="M135" s="168"/>
      <c r="N135" s="30"/>
      <c r="O135" s="60">
        <v>100000</v>
      </c>
    </row>
    <row r="136" spans="1:15" ht="20.25" customHeight="1">
      <c r="A136" s="170"/>
      <c r="B136" s="241" t="s">
        <v>46</v>
      </c>
      <c r="C136" s="241"/>
      <c r="D136" s="241"/>
      <c r="E136" s="167"/>
      <c r="F136" s="167"/>
      <c r="G136" s="168"/>
      <c r="H136" s="168"/>
      <c r="I136" s="241" t="s">
        <v>41</v>
      </c>
      <c r="J136" s="241"/>
      <c r="K136" s="241"/>
      <c r="L136" s="167"/>
      <c r="M136" s="167"/>
      <c r="N136" s="30"/>
      <c r="O136" s="60">
        <v>100000</v>
      </c>
    </row>
    <row r="137" spans="1:15" ht="19.5" customHeight="1">
      <c r="A137" s="170" t="s">
        <v>42</v>
      </c>
      <c r="B137" s="242" t="s">
        <v>43</v>
      </c>
      <c r="C137" s="242"/>
      <c r="D137" s="242"/>
      <c r="E137" s="167"/>
      <c r="F137" s="167"/>
      <c r="G137" s="168"/>
      <c r="H137" s="168" t="s">
        <v>42</v>
      </c>
      <c r="I137" s="242" t="s">
        <v>44</v>
      </c>
      <c r="J137" s="242"/>
      <c r="K137" s="242"/>
      <c r="L137" s="171"/>
      <c r="M137" s="171"/>
      <c r="N137" s="30"/>
      <c r="O137" s="60">
        <f>SUM(H128:N128)</f>
        <v>300000</v>
      </c>
    </row>
    <row r="138" spans="1:15" ht="21.75" customHeight="1">
      <c r="A138" s="243" t="s">
        <v>0</v>
      </c>
      <c r="B138" s="102" t="s">
        <v>1</v>
      </c>
      <c r="C138" s="259" t="s">
        <v>3</v>
      </c>
      <c r="D138" s="260"/>
      <c r="E138" s="261"/>
      <c r="F138" s="259" t="s">
        <v>4</v>
      </c>
      <c r="G138" s="260"/>
      <c r="H138" s="261"/>
      <c r="I138" s="259" t="s">
        <v>5</v>
      </c>
      <c r="J138" s="260"/>
      <c r="K138" s="261"/>
      <c r="L138" s="259" t="s">
        <v>6</v>
      </c>
      <c r="M138" s="260"/>
      <c r="N138" s="261"/>
      <c r="O138" s="60">
        <f>SUM(H129:N129)</f>
        <v>100000</v>
      </c>
    </row>
    <row r="139" spans="1:15" ht="21.75" customHeight="1">
      <c r="A139" s="244"/>
      <c r="B139" s="102" t="s">
        <v>2</v>
      </c>
      <c r="C139" s="103" t="s">
        <v>180</v>
      </c>
      <c r="D139" s="103" t="s">
        <v>181</v>
      </c>
      <c r="E139" s="103" t="s">
        <v>182</v>
      </c>
      <c r="F139" s="103" t="s">
        <v>183</v>
      </c>
      <c r="G139" s="103" t="s">
        <v>184</v>
      </c>
      <c r="H139" s="104" t="s">
        <v>185</v>
      </c>
      <c r="I139" s="103" t="s">
        <v>186</v>
      </c>
      <c r="J139" s="103" t="s">
        <v>187</v>
      </c>
      <c r="K139" s="103" t="s">
        <v>188</v>
      </c>
      <c r="L139" s="103" t="s">
        <v>189</v>
      </c>
      <c r="M139" s="103" t="s">
        <v>190</v>
      </c>
      <c r="N139" s="103" t="s">
        <v>191</v>
      </c>
      <c r="O139" s="60">
        <f>SUM(G130:N130)</f>
        <v>300000</v>
      </c>
    </row>
    <row r="140" spans="1:15" ht="40.5" customHeight="1">
      <c r="A140" s="99" t="s">
        <v>302</v>
      </c>
      <c r="B140" s="107">
        <v>50000</v>
      </c>
      <c r="C140" s="110"/>
      <c r="D140" s="110"/>
      <c r="E140" s="110"/>
      <c r="F140" s="110"/>
      <c r="G140" s="110"/>
      <c r="H140" s="110"/>
      <c r="I140" s="110"/>
      <c r="J140" s="110"/>
      <c r="K140" s="110"/>
      <c r="L140" s="110">
        <v>50000</v>
      </c>
      <c r="M140" s="110"/>
      <c r="N140" s="110"/>
      <c r="O140" s="60">
        <f>SUM(G132:N132)</f>
        <v>100000</v>
      </c>
    </row>
    <row r="141" spans="1:15" ht="55.5" customHeight="1">
      <c r="A141" s="99" t="s">
        <v>303</v>
      </c>
      <c r="B141" s="107">
        <v>500000</v>
      </c>
      <c r="C141" s="110"/>
      <c r="D141" s="110"/>
      <c r="E141" s="110"/>
      <c r="F141" s="110"/>
      <c r="G141" s="110"/>
      <c r="H141" s="110"/>
      <c r="I141" s="110"/>
      <c r="J141" s="110"/>
      <c r="K141" s="110"/>
      <c r="L141" s="110">
        <v>500000</v>
      </c>
      <c r="M141" s="110"/>
      <c r="N141" s="110"/>
      <c r="O141" s="60" t="e">
        <f>SUM(#REF!)</f>
        <v>#REF!</v>
      </c>
    </row>
    <row r="142" spans="1:15" ht="55.5" customHeight="1">
      <c r="A142" s="99" t="s">
        <v>304</v>
      </c>
      <c r="B142" s="107">
        <v>222000</v>
      </c>
      <c r="C142" s="110"/>
      <c r="D142" s="110"/>
      <c r="E142" s="110"/>
      <c r="F142" s="110"/>
      <c r="G142" s="110"/>
      <c r="H142" s="110"/>
      <c r="I142" s="110"/>
      <c r="J142" s="110"/>
      <c r="K142" s="110"/>
      <c r="L142" s="110">
        <v>222000</v>
      </c>
      <c r="M142" s="110"/>
      <c r="N142" s="110"/>
      <c r="O142" s="60"/>
    </row>
    <row r="143" spans="1:14" ht="44.25" customHeight="1">
      <c r="A143" s="99" t="s">
        <v>305</v>
      </c>
      <c r="B143" s="107">
        <v>200000</v>
      </c>
      <c r="C143" s="110"/>
      <c r="D143" s="110"/>
      <c r="E143" s="110"/>
      <c r="F143" s="110"/>
      <c r="G143" s="110"/>
      <c r="H143" s="110"/>
      <c r="I143" s="110"/>
      <c r="J143" s="110"/>
      <c r="K143" s="110"/>
      <c r="L143" s="110">
        <v>200000</v>
      </c>
      <c r="M143" s="110"/>
      <c r="N143" s="110"/>
    </row>
    <row r="144" spans="1:14" ht="36" customHeight="1">
      <c r="A144" s="99" t="s">
        <v>306</v>
      </c>
      <c r="B144" s="107">
        <v>43000</v>
      </c>
      <c r="C144" s="110"/>
      <c r="D144" s="110"/>
      <c r="E144" s="110"/>
      <c r="F144" s="110">
        <v>43000</v>
      </c>
      <c r="G144" s="110"/>
      <c r="H144" s="110"/>
      <c r="I144" s="110"/>
      <c r="J144" s="110"/>
      <c r="K144" s="110"/>
      <c r="L144" s="110"/>
      <c r="M144" s="110"/>
      <c r="N144" s="110"/>
    </row>
    <row r="145" spans="1:14" ht="22.5" customHeight="1">
      <c r="A145" s="99" t="s">
        <v>307</v>
      </c>
      <c r="B145" s="107">
        <v>80000</v>
      </c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>
        <v>80000</v>
      </c>
      <c r="N145" s="110"/>
    </row>
    <row r="146" spans="1:14" s="40" customFormat="1" ht="42" customHeight="1">
      <c r="A146" s="99" t="s">
        <v>308</v>
      </c>
      <c r="B146" s="107">
        <v>140000</v>
      </c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>
        <v>140000</v>
      </c>
      <c r="N146" s="110"/>
    </row>
    <row r="147" spans="1:14" s="40" customFormat="1" ht="20.25" customHeight="1">
      <c r="A147" s="99" t="s">
        <v>309</v>
      </c>
      <c r="B147" s="107">
        <v>500000</v>
      </c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>
        <v>500000</v>
      </c>
      <c r="N147" s="110"/>
    </row>
    <row r="148" spans="1:15" ht="44.25" customHeight="1">
      <c r="A148" s="99" t="s">
        <v>310</v>
      </c>
      <c r="B148" s="107">
        <v>100000</v>
      </c>
      <c r="C148" s="110"/>
      <c r="D148" s="110">
        <v>100000</v>
      </c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60" t="e">
        <f>SUM(#REF!)</f>
        <v>#REF!</v>
      </c>
    </row>
    <row r="149" spans="1:15" ht="40.5" customHeight="1">
      <c r="A149" s="99" t="s">
        <v>311</v>
      </c>
      <c r="B149" s="107">
        <v>500000</v>
      </c>
      <c r="C149" s="110"/>
      <c r="D149" s="110"/>
      <c r="E149" s="110">
        <v>500000</v>
      </c>
      <c r="F149" s="110"/>
      <c r="G149" s="110"/>
      <c r="H149" s="110"/>
      <c r="I149" s="110"/>
      <c r="J149" s="110"/>
      <c r="K149" s="110"/>
      <c r="L149" s="110"/>
      <c r="M149" s="110"/>
      <c r="N149" s="110"/>
      <c r="O149" s="60">
        <f>SUM(G141:N141)</f>
        <v>500000</v>
      </c>
    </row>
    <row r="150" spans="1:15" ht="40.5" customHeight="1">
      <c r="A150" s="99" t="s">
        <v>312</v>
      </c>
      <c r="B150" s="107">
        <v>100000</v>
      </c>
      <c r="C150" s="110"/>
      <c r="D150" s="110"/>
      <c r="E150" s="110"/>
      <c r="F150" s="110"/>
      <c r="G150" s="110"/>
      <c r="H150" s="110"/>
      <c r="I150" s="110"/>
      <c r="J150" s="110"/>
      <c r="K150" s="110"/>
      <c r="L150" s="110">
        <v>100000</v>
      </c>
      <c r="M150" s="110"/>
      <c r="N150" s="110"/>
      <c r="O150" s="60">
        <f>SUM(G142:N142)</f>
        <v>222000</v>
      </c>
    </row>
    <row r="151" spans="1:15" ht="23.25" customHeight="1">
      <c r="A151" s="191"/>
      <c r="B151" s="111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60"/>
    </row>
    <row r="152" spans="1:15" ht="21" customHeight="1">
      <c r="A152" s="170" t="s">
        <v>38</v>
      </c>
      <c r="B152" s="169"/>
      <c r="C152" s="169"/>
      <c r="D152" s="169"/>
      <c r="E152" s="167" t="s">
        <v>39</v>
      </c>
      <c r="F152" s="167"/>
      <c r="G152" s="167"/>
      <c r="H152" s="168" t="s">
        <v>38</v>
      </c>
      <c r="I152" s="168" t="s">
        <v>10</v>
      </c>
      <c r="J152" s="168"/>
      <c r="K152" s="169"/>
      <c r="L152" s="168" t="s">
        <v>40</v>
      </c>
      <c r="M152" s="168"/>
      <c r="N152" s="30"/>
      <c r="O152" s="60">
        <v>100000</v>
      </c>
    </row>
    <row r="153" spans="1:15" ht="17.25" customHeight="1">
      <c r="A153" s="170"/>
      <c r="B153" s="241" t="s">
        <v>46</v>
      </c>
      <c r="C153" s="241"/>
      <c r="D153" s="241"/>
      <c r="E153" s="167"/>
      <c r="F153" s="167"/>
      <c r="G153" s="168"/>
      <c r="H153" s="168"/>
      <c r="I153" s="241" t="s">
        <v>41</v>
      </c>
      <c r="J153" s="241"/>
      <c r="K153" s="241"/>
      <c r="L153" s="167"/>
      <c r="M153" s="167"/>
      <c r="N153" s="30"/>
      <c r="O153" s="60">
        <v>100000</v>
      </c>
    </row>
    <row r="154" spans="1:15" ht="18" customHeight="1">
      <c r="A154" s="170" t="s">
        <v>42</v>
      </c>
      <c r="B154" s="242" t="s">
        <v>43</v>
      </c>
      <c r="C154" s="242"/>
      <c r="D154" s="242"/>
      <c r="E154" s="167"/>
      <c r="F154" s="167"/>
      <c r="G154" s="168"/>
      <c r="H154" s="168" t="s">
        <v>42</v>
      </c>
      <c r="I154" s="242" t="s">
        <v>44</v>
      </c>
      <c r="J154" s="242"/>
      <c r="K154" s="242"/>
      <c r="L154" s="171"/>
      <c r="M154" s="171"/>
      <c r="N154" s="30"/>
      <c r="O154" s="60">
        <f>SUM(H144:N144)</f>
        <v>0</v>
      </c>
    </row>
    <row r="155" spans="1:15" ht="40.5" customHeight="1">
      <c r="A155" s="225" t="s">
        <v>98</v>
      </c>
      <c r="B155" s="107">
        <v>100000</v>
      </c>
      <c r="C155" s="110"/>
      <c r="D155" s="110"/>
      <c r="E155" s="110"/>
      <c r="F155" s="110"/>
      <c r="G155" s="110"/>
      <c r="H155" s="110"/>
      <c r="I155" s="110"/>
      <c r="J155" s="110">
        <v>100000</v>
      </c>
      <c r="K155" s="110"/>
      <c r="L155" s="110"/>
      <c r="M155" s="110"/>
      <c r="N155" s="110"/>
      <c r="O155" s="60">
        <f>SUM(H155:N155)</f>
        <v>100000</v>
      </c>
    </row>
    <row r="156" spans="1:15" ht="27" customHeight="1">
      <c r="A156" s="226"/>
      <c r="B156" s="111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60"/>
    </row>
    <row r="157" spans="1:14" ht="20.25" customHeight="1">
      <c r="A157" s="170" t="s">
        <v>38</v>
      </c>
      <c r="B157" s="169"/>
      <c r="C157" s="169"/>
      <c r="D157" s="169"/>
      <c r="E157" s="167" t="s">
        <v>39</v>
      </c>
      <c r="F157" s="167"/>
      <c r="G157" s="167"/>
      <c r="H157" s="168" t="s">
        <v>38</v>
      </c>
      <c r="I157" s="168" t="s">
        <v>10</v>
      </c>
      <c r="J157" s="168"/>
      <c r="K157" s="169"/>
      <c r="L157" s="168" t="s">
        <v>40</v>
      </c>
      <c r="M157" s="168"/>
      <c r="N157" s="30"/>
    </row>
    <row r="158" spans="1:14" ht="20.25" customHeight="1">
      <c r="A158" s="170"/>
      <c r="B158" s="241" t="s">
        <v>46</v>
      </c>
      <c r="C158" s="241"/>
      <c r="D158" s="241"/>
      <c r="E158" s="167"/>
      <c r="F158" s="167"/>
      <c r="G158" s="168"/>
      <c r="H158" s="168"/>
      <c r="I158" s="241" t="s">
        <v>41</v>
      </c>
      <c r="J158" s="241"/>
      <c r="K158" s="241"/>
      <c r="L158" s="167"/>
      <c r="M158" s="167"/>
      <c r="N158" s="30"/>
    </row>
    <row r="159" spans="1:14" ht="20.25" customHeight="1">
      <c r="A159" s="170" t="s">
        <v>42</v>
      </c>
      <c r="B159" s="242" t="s">
        <v>43</v>
      </c>
      <c r="C159" s="242"/>
      <c r="D159" s="242"/>
      <c r="E159" s="167"/>
      <c r="F159" s="167"/>
      <c r="G159" s="168"/>
      <c r="H159" s="168" t="s">
        <v>42</v>
      </c>
      <c r="I159" s="242" t="s">
        <v>44</v>
      </c>
      <c r="J159" s="242"/>
      <c r="K159" s="242"/>
      <c r="L159" s="171"/>
      <c r="M159" s="171"/>
      <c r="N159" s="30"/>
    </row>
    <row r="160" spans="1:14" s="40" customFormat="1" ht="20.25" customHeight="1">
      <c r="A160" s="243" t="s">
        <v>0</v>
      </c>
      <c r="B160" s="102" t="s">
        <v>1</v>
      </c>
      <c r="C160" s="259" t="s">
        <v>3</v>
      </c>
      <c r="D160" s="260"/>
      <c r="E160" s="261"/>
      <c r="F160" s="259" t="s">
        <v>4</v>
      </c>
      <c r="G160" s="260"/>
      <c r="H160" s="261"/>
      <c r="I160" s="259" t="s">
        <v>5</v>
      </c>
      <c r="J160" s="260"/>
      <c r="K160" s="261"/>
      <c r="L160" s="259" t="s">
        <v>6</v>
      </c>
      <c r="M160" s="260"/>
      <c r="N160" s="261"/>
    </row>
    <row r="161" spans="1:14" s="40" customFormat="1" ht="20.25" customHeight="1">
      <c r="A161" s="244"/>
      <c r="B161" s="102" t="s">
        <v>2</v>
      </c>
      <c r="C161" s="103" t="s">
        <v>83</v>
      </c>
      <c r="D161" s="103" t="s">
        <v>84</v>
      </c>
      <c r="E161" s="103" t="s">
        <v>85</v>
      </c>
      <c r="F161" s="103" t="s">
        <v>86</v>
      </c>
      <c r="G161" s="103" t="s">
        <v>87</v>
      </c>
      <c r="H161" s="104" t="s">
        <v>88</v>
      </c>
      <c r="I161" s="103" t="s">
        <v>89</v>
      </c>
      <c r="J161" s="103" t="s">
        <v>90</v>
      </c>
      <c r="K161" s="103" t="s">
        <v>91</v>
      </c>
      <c r="L161" s="103" t="s">
        <v>92</v>
      </c>
      <c r="M161" s="103" t="s">
        <v>93</v>
      </c>
      <c r="N161" s="103" t="s">
        <v>94</v>
      </c>
    </row>
    <row r="162" spans="1:15" ht="39.75" customHeight="1">
      <c r="A162" s="225" t="s">
        <v>99</v>
      </c>
      <c r="B162" s="107">
        <v>130000</v>
      </c>
      <c r="C162" s="110"/>
      <c r="D162" s="110"/>
      <c r="E162" s="110"/>
      <c r="F162" s="110"/>
      <c r="G162" s="110"/>
      <c r="H162" s="110"/>
      <c r="I162" s="110"/>
      <c r="J162" s="110">
        <v>130000</v>
      </c>
      <c r="K162" s="110"/>
      <c r="L162" s="110"/>
      <c r="M162" s="110"/>
      <c r="N162" s="110"/>
      <c r="O162" s="60">
        <f>SUM(G162:N162)</f>
        <v>130000</v>
      </c>
    </row>
    <row r="163" spans="1:15" ht="39" customHeight="1">
      <c r="A163" s="225" t="s">
        <v>100</v>
      </c>
      <c r="B163" s="107">
        <v>200000</v>
      </c>
      <c r="C163" s="110"/>
      <c r="D163" s="110"/>
      <c r="E163" s="110"/>
      <c r="F163" s="110"/>
      <c r="G163" s="110"/>
      <c r="H163" s="110"/>
      <c r="I163" s="110"/>
      <c r="J163" s="110">
        <v>200000</v>
      </c>
      <c r="K163" s="110"/>
      <c r="L163" s="110"/>
      <c r="M163" s="110"/>
      <c r="N163" s="110"/>
      <c r="O163" s="60">
        <f>SUM(G163:N163)</f>
        <v>200000</v>
      </c>
    </row>
    <row r="164" spans="1:15" ht="35.25" customHeight="1">
      <c r="A164" s="225" t="s">
        <v>101</v>
      </c>
      <c r="B164" s="107">
        <v>200000</v>
      </c>
      <c r="C164" s="110"/>
      <c r="D164" s="110"/>
      <c r="E164" s="110"/>
      <c r="F164" s="110"/>
      <c r="G164" s="110"/>
      <c r="H164" s="110"/>
      <c r="I164" s="110"/>
      <c r="J164" s="110"/>
      <c r="K164" s="110"/>
      <c r="L164" s="110">
        <v>200000</v>
      </c>
      <c r="M164" s="110"/>
      <c r="N164" s="110"/>
      <c r="O164" s="60">
        <f>SUM(G164:N164)</f>
        <v>200000</v>
      </c>
    </row>
    <row r="165" spans="1:19" ht="37.5" customHeight="1">
      <c r="A165" s="225" t="s">
        <v>102</v>
      </c>
      <c r="B165" s="107">
        <v>261000</v>
      </c>
      <c r="C165" s="110"/>
      <c r="D165" s="110"/>
      <c r="E165" s="110"/>
      <c r="F165" s="110"/>
      <c r="G165" s="110"/>
      <c r="H165" s="110">
        <v>261000</v>
      </c>
      <c r="I165" s="110"/>
      <c r="J165" s="110"/>
      <c r="K165" s="110"/>
      <c r="L165" s="110"/>
      <c r="M165" s="110"/>
      <c r="N165" s="110"/>
      <c r="O165" s="60">
        <f>SUM(G165:N165)</f>
        <v>261000</v>
      </c>
      <c r="S165" s="7" t="s">
        <v>10</v>
      </c>
    </row>
    <row r="166" spans="1:15" ht="26.25" customHeight="1">
      <c r="A166" s="225" t="s">
        <v>103</v>
      </c>
      <c r="B166" s="107">
        <v>50000</v>
      </c>
      <c r="C166" s="110"/>
      <c r="D166" s="110">
        <v>50000</v>
      </c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60">
        <f>D166</f>
        <v>50000</v>
      </c>
    </row>
    <row r="167" spans="1:15" ht="26.25" customHeight="1">
      <c r="A167" s="226"/>
      <c r="B167" s="111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60"/>
    </row>
    <row r="168" spans="1:15" ht="27" customHeight="1">
      <c r="A168" s="226"/>
      <c r="B168" s="111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60"/>
    </row>
    <row r="169" spans="1:14" ht="20.25" customHeight="1">
      <c r="A169" s="170" t="s">
        <v>38</v>
      </c>
      <c r="B169" s="169"/>
      <c r="C169" s="169"/>
      <c r="D169" s="169"/>
      <c r="E169" s="167" t="s">
        <v>39</v>
      </c>
      <c r="F169" s="167"/>
      <c r="G169" s="167"/>
      <c r="H169" s="168" t="s">
        <v>38</v>
      </c>
      <c r="I169" s="168" t="s">
        <v>10</v>
      </c>
      <c r="J169" s="168"/>
      <c r="K169" s="169"/>
      <c r="L169" s="168" t="s">
        <v>40</v>
      </c>
      <c r="M169" s="168"/>
      <c r="N169" s="30"/>
    </row>
    <row r="170" spans="1:14" ht="20.25" customHeight="1">
      <c r="A170" s="170"/>
      <c r="B170" s="241" t="s">
        <v>46</v>
      </c>
      <c r="C170" s="241"/>
      <c r="D170" s="241"/>
      <c r="E170" s="167"/>
      <c r="F170" s="167"/>
      <c r="G170" s="168"/>
      <c r="H170" s="168"/>
      <c r="I170" s="241" t="s">
        <v>41</v>
      </c>
      <c r="J170" s="241"/>
      <c r="K170" s="241"/>
      <c r="L170" s="167"/>
      <c r="M170" s="167"/>
      <c r="N170" s="30"/>
    </row>
    <row r="171" spans="1:14" ht="20.25" customHeight="1">
      <c r="A171" s="170" t="s">
        <v>42</v>
      </c>
      <c r="B171" s="242" t="s">
        <v>43</v>
      </c>
      <c r="C171" s="242"/>
      <c r="D171" s="242"/>
      <c r="E171" s="167"/>
      <c r="F171" s="167"/>
      <c r="G171" s="168"/>
      <c r="H171" s="168" t="s">
        <v>42</v>
      </c>
      <c r="I171" s="242" t="s">
        <v>44</v>
      </c>
      <c r="J171" s="242"/>
      <c r="K171" s="242"/>
      <c r="L171" s="171"/>
      <c r="M171" s="171"/>
      <c r="N171" s="30"/>
    </row>
    <row r="172" spans="3:14" ht="21"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</row>
    <row r="173" spans="3:14" ht="21"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</row>
    <row r="174" spans="3:14" ht="21"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</row>
    <row r="175" spans="3:14" ht="21"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</row>
    <row r="176" spans="3:14" ht="21"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</row>
    <row r="177" spans="3:14" ht="21"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</row>
    <row r="178" spans="3:14" ht="21"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</row>
    <row r="179" spans="3:14" ht="21"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</row>
    <row r="180" spans="3:14" ht="21"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</row>
    <row r="181" spans="3:14" ht="21"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</row>
    <row r="182" spans="3:14" ht="21"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</row>
    <row r="183" spans="3:14" ht="21"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</row>
    <row r="184" spans="3:14" ht="21"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</row>
    <row r="185" spans="3:14" ht="21"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</row>
    <row r="186" spans="3:14" ht="21"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</row>
    <row r="187" spans="3:14" ht="21"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</row>
    <row r="188" spans="3:14" ht="21"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</row>
    <row r="189" spans="3:14" ht="21"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</row>
    <row r="190" spans="3:14" ht="21"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</row>
    <row r="191" spans="3:14" ht="21"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</row>
    <row r="192" spans="3:14" ht="21"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</row>
    <row r="193" spans="3:14" ht="21"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</row>
    <row r="194" spans="3:14" ht="21"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</row>
    <row r="195" spans="3:14" ht="21"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</row>
    <row r="196" spans="3:14" ht="21"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</row>
    <row r="197" spans="3:14" ht="21"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</row>
    <row r="198" spans="3:14" ht="21"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</row>
    <row r="199" spans="3:14" ht="21"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</row>
    <row r="200" spans="3:14" ht="21"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</row>
    <row r="201" spans="3:14" ht="21"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</row>
    <row r="202" spans="3:14" ht="21"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</row>
    <row r="203" spans="3:14" ht="21"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</row>
    <row r="204" spans="3:14" ht="21"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</row>
  </sheetData>
  <sheetProtection/>
  <mergeCells count="96">
    <mergeCell ref="I158:K158"/>
    <mergeCell ref="I92:K92"/>
    <mergeCell ref="B137:D137"/>
    <mergeCell ref="I137:K137"/>
    <mergeCell ref="L3:N3"/>
    <mergeCell ref="A1:N1"/>
    <mergeCell ref="A2:N2"/>
    <mergeCell ref="A3:A4"/>
    <mergeCell ref="C3:E3"/>
    <mergeCell ref="F3:H3"/>
    <mergeCell ref="I3:K3"/>
    <mergeCell ref="B25:D25"/>
    <mergeCell ref="I25:K25"/>
    <mergeCell ref="B26:D26"/>
    <mergeCell ref="I26:K26"/>
    <mergeCell ref="A27:A28"/>
    <mergeCell ref="C27:E27"/>
    <mergeCell ref="F27:H27"/>
    <mergeCell ref="L160:N160"/>
    <mergeCell ref="B170:D170"/>
    <mergeCell ref="I170:K170"/>
    <mergeCell ref="B120:D120"/>
    <mergeCell ref="I120:K120"/>
    <mergeCell ref="B121:D121"/>
    <mergeCell ref="I121:K121"/>
    <mergeCell ref="B159:D159"/>
    <mergeCell ref="I159:K159"/>
    <mergeCell ref="B158:D158"/>
    <mergeCell ref="B171:D171"/>
    <mergeCell ref="I171:K171"/>
    <mergeCell ref="A160:A161"/>
    <mergeCell ref="C160:E160"/>
    <mergeCell ref="F160:H160"/>
    <mergeCell ref="I160:K160"/>
    <mergeCell ref="I27:K27"/>
    <mergeCell ref="L27:N27"/>
    <mergeCell ref="B50:D50"/>
    <mergeCell ref="I50:K50"/>
    <mergeCell ref="B51:D51"/>
    <mergeCell ref="I51:K51"/>
    <mergeCell ref="A52:A53"/>
    <mergeCell ref="C52:E52"/>
    <mergeCell ref="F52:H52"/>
    <mergeCell ref="I52:K52"/>
    <mergeCell ref="L52:N52"/>
    <mergeCell ref="B64:D64"/>
    <mergeCell ref="I64:K64"/>
    <mergeCell ref="B65:D65"/>
    <mergeCell ref="I65:K65"/>
    <mergeCell ref="A66:A67"/>
    <mergeCell ref="C66:E66"/>
    <mergeCell ref="F66:H66"/>
    <mergeCell ref="I66:K66"/>
    <mergeCell ref="L66:N66"/>
    <mergeCell ref="B76:D76"/>
    <mergeCell ref="I76:K76"/>
    <mergeCell ref="B77:D77"/>
    <mergeCell ref="I77:K77"/>
    <mergeCell ref="A78:A79"/>
    <mergeCell ref="C78:E78"/>
    <mergeCell ref="F78:H78"/>
    <mergeCell ref="I78:K78"/>
    <mergeCell ref="L78:N78"/>
    <mergeCell ref="B90:D90"/>
    <mergeCell ref="I90:K90"/>
    <mergeCell ref="B91:D91"/>
    <mergeCell ref="I91:K91"/>
    <mergeCell ref="A92:A93"/>
    <mergeCell ref="C92:E92"/>
    <mergeCell ref="F92:H92"/>
    <mergeCell ref="L92:N92"/>
    <mergeCell ref="B105:D105"/>
    <mergeCell ref="I105:K105"/>
    <mergeCell ref="B106:D106"/>
    <mergeCell ref="I106:K106"/>
    <mergeCell ref="A107:A108"/>
    <mergeCell ref="C107:E107"/>
    <mergeCell ref="F107:H107"/>
    <mergeCell ref="I107:K107"/>
    <mergeCell ref="L107:N107"/>
    <mergeCell ref="L138:N138"/>
    <mergeCell ref="B153:D153"/>
    <mergeCell ref="I153:K153"/>
    <mergeCell ref="A122:A123"/>
    <mergeCell ref="C122:E122"/>
    <mergeCell ref="F122:H122"/>
    <mergeCell ref="I122:K122"/>
    <mergeCell ref="L122:N122"/>
    <mergeCell ref="B136:D136"/>
    <mergeCell ref="I136:K136"/>
    <mergeCell ref="B154:D154"/>
    <mergeCell ref="I154:K154"/>
    <mergeCell ref="A138:A139"/>
    <mergeCell ref="C138:E138"/>
    <mergeCell ref="F138:H138"/>
    <mergeCell ref="I138:K138"/>
  </mergeCells>
  <printOptions/>
  <pageMargins left="0.24" right="0.21" top="0.7" bottom="0.19" header="0.68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Q80"/>
  <sheetViews>
    <sheetView zoomScaleSheetLayoutView="75" zoomScalePageLayoutView="0" workbookViewId="0" topLeftCell="A70">
      <selection activeCell="G77" sqref="G77"/>
    </sheetView>
  </sheetViews>
  <sheetFormatPr defaultColWidth="9.140625" defaultRowHeight="21.75"/>
  <cols>
    <col min="1" max="1" width="28.00390625" style="37" customWidth="1"/>
    <col min="2" max="2" width="10.421875" style="23" customWidth="1"/>
    <col min="3" max="3" width="9.28125" style="54" customWidth="1"/>
    <col min="4" max="4" width="9.7109375" style="55" customWidth="1"/>
    <col min="5" max="6" width="9.421875" style="55" customWidth="1"/>
    <col min="7" max="7" width="10.421875" style="55" customWidth="1"/>
    <col min="8" max="8" width="9.28125" style="55" customWidth="1"/>
    <col min="9" max="9" width="9.57421875" style="55" customWidth="1"/>
    <col min="10" max="10" width="10.140625" style="23" bestFit="1" customWidth="1"/>
    <col min="11" max="12" width="10.140625" style="55" bestFit="1" customWidth="1"/>
    <col min="13" max="13" width="10.140625" style="55" customWidth="1"/>
    <col min="14" max="14" width="10.140625" style="55" bestFit="1" customWidth="1"/>
    <col min="15" max="15" width="9.7109375" style="2" bestFit="1" customWidth="1"/>
    <col min="16" max="16384" width="9.140625" style="2" customWidth="1"/>
  </cols>
  <sheetData>
    <row r="1" spans="1:14" ht="19.5" customHeight="1">
      <c r="A1" s="249" t="s">
        <v>82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</row>
    <row r="2" spans="1:14" ht="21">
      <c r="A2" s="250" t="s">
        <v>31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</row>
    <row r="3" spans="1:15" s="44" customFormat="1" ht="22.5" customHeight="1">
      <c r="A3" s="243" t="s">
        <v>0</v>
      </c>
      <c r="B3" s="102" t="s">
        <v>1</v>
      </c>
      <c r="C3" s="259" t="s">
        <v>3</v>
      </c>
      <c r="D3" s="260"/>
      <c r="E3" s="261"/>
      <c r="F3" s="259" t="s">
        <v>4</v>
      </c>
      <c r="G3" s="260"/>
      <c r="H3" s="261"/>
      <c r="I3" s="259" t="s">
        <v>5</v>
      </c>
      <c r="J3" s="260"/>
      <c r="K3" s="261"/>
      <c r="L3" s="259" t="s">
        <v>6</v>
      </c>
      <c r="M3" s="260"/>
      <c r="N3" s="261"/>
      <c r="O3" s="43" t="e">
        <f>SUM(#REF!)</f>
        <v>#REF!</v>
      </c>
    </row>
    <row r="4" spans="1:15" s="44" customFormat="1" ht="22.5" customHeight="1">
      <c r="A4" s="244"/>
      <c r="B4" s="102" t="s">
        <v>2</v>
      </c>
      <c r="C4" s="103" t="s">
        <v>180</v>
      </c>
      <c r="D4" s="103" t="s">
        <v>181</v>
      </c>
      <c r="E4" s="103" t="s">
        <v>182</v>
      </c>
      <c r="F4" s="103" t="s">
        <v>183</v>
      </c>
      <c r="G4" s="103" t="s">
        <v>184</v>
      </c>
      <c r="H4" s="104" t="s">
        <v>185</v>
      </c>
      <c r="I4" s="103" t="s">
        <v>186</v>
      </c>
      <c r="J4" s="103" t="s">
        <v>187</v>
      </c>
      <c r="K4" s="103" t="s">
        <v>188</v>
      </c>
      <c r="L4" s="103" t="s">
        <v>189</v>
      </c>
      <c r="M4" s="103" t="s">
        <v>190</v>
      </c>
      <c r="N4" s="103" t="s">
        <v>191</v>
      </c>
      <c r="O4" s="43" t="e">
        <f>SUM(#REF!)</f>
        <v>#REF!</v>
      </c>
    </row>
    <row r="5" spans="1:15" s="44" customFormat="1" ht="22.5" customHeight="1">
      <c r="A5" s="157" t="s">
        <v>35</v>
      </c>
      <c r="B5" s="110">
        <v>3091815</v>
      </c>
      <c r="C5" s="107">
        <f>C7+C12+C17+C47+C50+C52+C51</f>
        <v>148816</v>
      </c>
      <c r="D5" s="107">
        <f aca="true" t="shared" si="0" ref="D5:N5">D7+D12+D17+D47+D50+D52+D51</f>
        <v>173816</v>
      </c>
      <c r="E5" s="107">
        <f t="shared" si="0"/>
        <v>489831</v>
      </c>
      <c r="F5" s="107">
        <f t="shared" si="0"/>
        <v>148816</v>
      </c>
      <c r="G5" s="107">
        <f t="shared" si="0"/>
        <v>278816</v>
      </c>
      <c r="H5" s="107">
        <f t="shared" si="0"/>
        <v>408816</v>
      </c>
      <c r="I5" s="107">
        <f t="shared" si="0"/>
        <v>368816</v>
      </c>
      <c r="J5" s="107">
        <f t="shared" si="0"/>
        <v>293816</v>
      </c>
      <c r="K5" s="107">
        <f t="shared" si="0"/>
        <v>233816</v>
      </c>
      <c r="L5" s="107">
        <f t="shared" si="0"/>
        <v>148816</v>
      </c>
      <c r="M5" s="107">
        <f t="shared" si="0"/>
        <v>168816</v>
      </c>
      <c r="N5" s="107">
        <f t="shared" si="0"/>
        <v>243824</v>
      </c>
      <c r="O5" s="43">
        <f>C5+D5+E5+F5+G5+H5+I5+J5+K5+L5+M5+N5</f>
        <v>3106815</v>
      </c>
    </row>
    <row r="6" spans="1:15" s="44" customFormat="1" ht="22.5" customHeight="1">
      <c r="A6" s="161" t="s">
        <v>36</v>
      </c>
      <c r="B6" s="110">
        <v>3091815</v>
      </c>
      <c r="C6" s="107">
        <v>148816</v>
      </c>
      <c r="D6" s="107">
        <v>173816</v>
      </c>
      <c r="E6" s="107">
        <v>474831</v>
      </c>
      <c r="F6" s="107">
        <v>148816</v>
      </c>
      <c r="G6" s="107">
        <v>278816</v>
      </c>
      <c r="H6" s="107">
        <v>408816</v>
      </c>
      <c r="I6" s="107">
        <v>368816</v>
      </c>
      <c r="J6" s="107">
        <v>293816</v>
      </c>
      <c r="K6" s="107">
        <v>233816</v>
      </c>
      <c r="L6" s="107">
        <v>148816</v>
      </c>
      <c r="M6" s="107">
        <v>168816</v>
      </c>
      <c r="N6" s="107">
        <v>243824</v>
      </c>
      <c r="O6" s="43">
        <f aca="true" t="shared" si="1" ref="O6:O60">C6+D6+E6+F6+G6+H6+I6+J6+K6+L6+M6+N6</f>
        <v>3091815</v>
      </c>
    </row>
    <row r="7" spans="1:15" s="44" customFormat="1" ht="22.5" customHeight="1">
      <c r="A7" s="126" t="s">
        <v>353</v>
      </c>
      <c r="B7" s="110">
        <v>1699800</v>
      </c>
      <c r="C7" s="107">
        <f>C8+C9+C10+C11</f>
        <v>141650</v>
      </c>
      <c r="D7" s="107">
        <f aca="true" t="shared" si="2" ref="D7:N7">D8+D9+D10+D11</f>
        <v>141650</v>
      </c>
      <c r="E7" s="107">
        <f t="shared" si="2"/>
        <v>141650</v>
      </c>
      <c r="F7" s="107">
        <f t="shared" si="2"/>
        <v>141650</v>
      </c>
      <c r="G7" s="107">
        <f t="shared" si="2"/>
        <v>141650</v>
      </c>
      <c r="H7" s="107">
        <f t="shared" si="2"/>
        <v>141650</v>
      </c>
      <c r="I7" s="107">
        <f t="shared" si="2"/>
        <v>141650</v>
      </c>
      <c r="J7" s="107">
        <f t="shared" si="2"/>
        <v>141650</v>
      </c>
      <c r="K7" s="107">
        <f t="shared" si="2"/>
        <v>141650</v>
      </c>
      <c r="L7" s="107">
        <f t="shared" si="2"/>
        <v>141650</v>
      </c>
      <c r="M7" s="107">
        <f t="shared" si="2"/>
        <v>141650</v>
      </c>
      <c r="N7" s="107">
        <f t="shared" si="2"/>
        <v>141650</v>
      </c>
      <c r="O7" s="43">
        <f t="shared" si="1"/>
        <v>1699800</v>
      </c>
    </row>
    <row r="8" spans="1:15" s="14" customFormat="1" ht="20.25" customHeight="1">
      <c r="A8" s="153" t="s">
        <v>233</v>
      </c>
      <c r="B8" s="109">
        <v>1272360</v>
      </c>
      <c r="C8" s="107">
        <v>106030</v>
      </c>
      <c r="D8" s="107">
        <v>106030</v>
      </c>
      <c r="E8" s="107">
        <v>106030</v>
      </c>
      <c r="F8" s="107">
        <v>106030</v>
      </c>
      <c r="G8" s="107">
        <v>106030</v>
      </c>
      <c r="H8" s="107">
        <v>106030</v>
      </c>
      <c r="I8" s="107">
        <v>106030</v>
      </c>
      <c r="J8" s="107">
        <v>106030</v>
      </c>
      <c r="K8" s="107">
        <v>106030</v>
      </c>
      <c r="L8" s="107">
        <v>106030</v>
      </c>
      <c r="M8" s="107">
        <v>106030</v>
      </c>
      <c r="N8" s="107">
        <v>106030</v>
      </c>
      <c r="O8" s="43">
        <f t="shared" si="1"/>
        <v>1272360</v>
      </c>
    </row>
    <row r="9" spans="1:15" s="14" customFormat="1" ht="21.75" customHeight="1">
      <c r="A9" s="126" t="s">
        <v>115</v>
      </c>
      <c r="B9" s="109">
        <v>60000</v>
      </c>
      <c r="C9" s="107">
        <v>5000</v>
      </c>
      <c r="D9" s="107">
        <v>5000</v>
      </c>
      <c r="E9" s="107">
        <v>5000</v>
      </c>
      <c r="F9" s="107">
        <v>5000</v>
      </c>
      <c r="G9" s="107">
        <v>5000</v>
      </c>
      <c r="H9" s="107">
        <v>5000</v>
      </c>
      <c r="I9" s="107">
        <v>5000</v>
      </c>
      <c r="J9" s="107">
        <v>5000</v>
      </c>
      <c r="K9" s="107">
        <v>5000</v>
      </c>
      <c r="L9" s="107">
        <v>5000</v>
      </c>
      <c r="M9" s="107">
        <v>5000</v>
      </c>
      <c r="N9" s="107">
        <v>5000</v>
      </c>
      <c r="O9" s="43">
        <f t="shared" si="1"/>
        <v>60000</v>
      </c>
    </row>
    <row r="10" spans="1:15" s="14" customFormat="1" ht="20.25" customHeight="1">
      <c r="A10" s="126" t="s">
        <v>236</v>
      </c>
      <c r="B10" s="109">
        <v>343440</v>
      </c>
      <c r="C10" s="107">
        <v>28620</v>
      </c>
      <c r="D10" s="107">
        <v>28620</v>
      </c>
      <c r="E10" s="107">
        <v>28620</v>
      </c>
      <c r="F10" s="107">
        <v>28620</v>
      </c>
      <c r="G10" s="107">
        <v>28620</v>
      </c>
      <c r="H10" s="107">
        <v>28620</v>
      </c>
      <c r="I10" s="107">
        <v>28620</v>
      </c>
      <c r="J10" s="107">
        <v>28620</v>
      </c>
      <c r="K10" s="107">
        <v>28620</v>
      </c>
      <c r="L10" s="107">
        <v>28620</v>
      </c>
      <c r="M10" s="107">
        <v>28620</v>
      </c>
      <c r="N10" s="107">
        <v>28620</v>
      </c>
      <c r="O10" s="43">
        <f t="shared" si="1"/>
        <v>343440</v>
      </c>
    </row>
    <row r="11" spans="1:15" s="14" customFormat="1" ht="20.25" customHeight="1">
      <c r="A11" s="126" t="s">
        <v>237</v>
      </c>
      <c r="B11" s="109">
        <v>24000</v>
      </c>
      <c r="C11" s="214">
        <v>2000</v>
      </c>
      <c r="D11" s="214">
        <v>2000</v>
      </c>
      <c r="E11" s="214">
        <v>2000</v>
      </c>
      <c r="F11" s="214">
        <v>2000</v>
      </c>
      <c r="G11" s="214">
        <v>2000</v>
      </c>
      <c r="H11" s="214">
        <v>2000</v>
      </c>
      <c r="I11" s="214">
        <v>2000</v>
      </c>
      <c r="J11" s="214">
        <v>2000</v>
      </c>
      <c r="K11" s="214">
        <v>2000</v>
      </c>
      <c r="L11" s="214">
        <v>2000</v>
      </c>
      <c r="M11" s="214">
        <v>2000</v>
      </c>
      <c r="N11" s="214">
        <v>2000</v>
      </c>
      <c r="O11" s="43">
        <f t="shared" si="1"/>
        <v>24000</v>
      </c>
    </row>
    <row r="12" spans="1:16" s="14" customFormat="1" ht="21">
      <c r="A12" s="126" t="s">
        <v>354</v>
      </c>
      <c r="B12" s="109">
        <f>B13+B14+B15+B16</f>
        <v>297015</v>
      </c>
      <c r="C12" s="214">
        <f>C13+C14+C15+C16</f>
        <v>3000</v>
      </c>
      <c r="D12" s="214">
        <f aca="true" t="shared" si="3" ref="D12:N12">D13+D14+D15+D16</f>
        <v>28000</v>
      </c>
      <c r="E12" s="214">
        <f t="shared" si="3"/>
        <v>204015</v>
      </c>
      <c r="F12" s="214">
        <f t="shared" si="3"/>
        <v>3000</v>
      </c>
      <c r="G12" s="214">
        <f t="shared" si="3"/>
        <v>3000</v>
      </c>
      <c r="H12" s="214">
        <f t="shared" si="3"/>
        <v>3000</v>
      </c>
      <c r="I12" s="214">
        <f t="shared" si="3"/>
        <v>3000</v>
      </c>
      <c r="J12" s="214">
        <f t="shared" si="3"/>
        <v>28000</v>
      </c>
      <c r="K12" s="214">
        <f t="shared" si="3"/>
        <v>3000</v>
      </c>
      <c r="L12" s="214">
        <f t="shared" si="3"/>
        <v>3000</v>
      </c>
      <c r="M12" s="214">
        <f t="shared" si="3"/>
        <v>3000</v>
      </c>
      <c r="N12" s="214">
        <f t="shared" si="3"/>
        <v>13000</v>
      </c>
      <c r="O12" s="43">
        <f t="shared" si="1"/>
        <v>297015</v>
      </c>
      <c r="P12" s="14" t="s">
        <v>10</v>
      </c>
    </row>
    <row r="13" spans="1:15" s="49" customFormat="1" ht="36" customHeight="1">
      <c r="A13" s="126" t="s">
        <v>149</v>
      </c>
      <c r="B13" s="109">
        <v>201015</v>
      </c>
      <c r="C13" s="214"/>
      <c r="D13" s="214"/>
      <c r="E13" s="214">
        <v>201015</v>
      </c>
      <c r="F13" s="214"/>
      <c r="G13" s="214"/>
      <c r="H13" s="214"/>
      <c r="I13" s="214"/>
      <c r="J13" s="214"/>
      <c r="K13" s="214"/>
      <c r="L13" s="214"/>
      <c r="M13" s="214"/>
      <c r="N13" s="214"/>
      <c r="O13" s="43">
        <f t="shared" si="1"/>
        <v>201015</v>
      </c>
    </row>
    <row r="14" spans="1:15" s="49" customFormat="1" ht="36.75" customHeight="1">
      <c r="A14" s="153" t="s">
        <v>355</v>
      </c>
      <c r="B14" s="110">
        <v>10000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>
        <v>10000</v>
      </c>
      <c r="O14" s="43">
        <f t="shared" si="1"/>
        <v>10000</v>
      </c>
    </row>
    <row r="15" spans="1:15" s="4" customFormat="1" ht="21">
      <c r="A15" s="120" t="s">
        <v>242</v>
      </c>
      <c r="B15" s="110">
        <v>36000</v>
      </c>
      <c r="C15" s="107">
        <v>3000</v>
      </c>
      <c r="D15" s="107">
        <v>3000</v>
      </c>
      <c r="E15" s="107">
        <v>3000</v>
      </c>
      <c r="F15" s="107">
        <v>3000</v>
      </c>
      <c r="G15" s="107">
        <v>3000</v>
      </c>
      <c r="H15" s="107">
        <v>3000</v>
      </c>
      <c r="I15" s="107">
        <v>3000</v>
      </c>
      <c r="J15" s="107">
        <v>3000</v>
      </c>
      <c r="K15" s="107">
        <v>3000</v>
      </c>
      <c r="L15" s="107">
        <v>3000</v>
      </c>
      <c r="M15" s="107">
        <v>3000</v>
      </c>
      <c r="N15" s="107">
        <v>3000</v>
      </c>
      <c r="O15" s="43">
        <f t="shared" si="1"/>
        <v>36000</v>
      </c>
    </row>
    <row r="16" spans="1:15" s="4" customFormat="1" ht="21" customHeight="1">
      <c r="A16" s="127" t="s">
        <v>243</v>
      </c>
      <c r="B16" s="128">
        <v>50000</v>
      </c>
      <c r="C16" s="107"/>
      <c r="D16" s="107">
        <v>25000</v>
      </c>
      <c r="E16" s="107"/>
      <c r="F16" s="107"/>
      <c r="G16" s="107"/>
      <c r="H16" s="107"/>
      <c r="I16" s="107"/>
      <c r="J16" s="110">
        <v>25000</v>
      </c>
      <c r="K16" s="107"/>
      <c r="L16" s="107"/>
      <c r="M16" s="107"/>
      <c r="N16" s="107"/>
      <c r="O16" s="43">
        <f t="shared" si="1"/>
        <v>50000</v>
      </c>
    </row>
    <row r="17" spans="1:15" s="1" customFormat="1" ht="21">
      <c r="A17" s="127" t="s">
        <v>198</v>
      </c>
      <c r="B17" s="128">
        <f>B18+B19+B20+B28+B29+B30+B31+B32+B33+B34+B36+B35+B43+B44+B45+B46</f>
        <v>860000</v>
      </c>
      <c r="C17" s="107">
        <f>C18+C19+C20+C28+C29+C30+C31+C32+C33+C34+C35+C36+C43+C44+C45+C46</f>
        <v>4166</v>
      </c>
      <c r="D17" s="107">
        <f aca="true" t="shared" si="4" ref="D17:N17">D18+D19+D20+D28+D29+D30+D31+D32+D33+D34+D35+D36+D43+D44+D45+D46</f>
        <v>4166</v>
      </c>
      <c r="E17" s="107">
        <f t="shared" si="4"/>
        <v>64166</v>
      </c>
      <c r="F17" s="107">
        <f t="shared" si="4"/>
        <v>4166</v>
      </c>
      <c r="G17" s="107">
        <f t="shared" si="4"/>
        <v>94166</v>
      </c>
      <c r="H17" s="107">
        <f t="shared" si="4"/>
        <v>234166</v>
      </c>
      <c r="I17" s="107">
        <f t="shared" si="4"/>
        <v>224166</v>
      </c>
      <c r="J17" s="107">
        <f t="shared" si="4"/>
        <v>104166</v>
      </c>
      <c r="K17" s="107">
        <f t="shared" si="4"/>
        <v>59166</v>
      </c>
      <c r="L17" s="107">
        <f t="shared" si="4"/>
        <v>4166</v>
      </c>
      <c r="M17" s="107">
        <f t="shared" si="4"/>
        <v>4166</v>
      </c>
      <c r="N17" s="107">
        <f t="shared" si="4"/>
        <v>59174</v>
      </c>
      <c r="O17" s="43">
        <f t="shared" si="1"/>
        <v>860000</v>
      </c>
    </row>
    <row r="18" spans="1:15" s="3" customFormat="1" ht="21">
      <c r="A18" s="127" t="s">
        <v>315</v>
      </c>
      <c r="B18" s="128">
        <v>50000</v>
      </c>
      <c r="C18" s="107">
        <v>4166</v>
      </c>
      <c r="D18" s="107">
        <v>4166</v>
      </c>
      <c r="E18" s="107">
        <v>4166</v>
      </c>
      <c r="F18" s="107">
        <v>4166</v>
      </c>
      <c r="G18" s="107">
        <v>4166</v>
      </c>
      <c r="H18" s="107">
        <v>4166</v>
      </c>
      <c r="I18" s="107">
        <v>4166</v>
      </c>
      <c r="J18" s="107">
        <v>4166</v>
      </c>
      <c r="K18" s="107">
        <v>4166</v>
      </c>
      <c r="L18" s="107">
        <v>4166</v>
      </c>
      <c r="M18" s="107">
        <v>4166</v>
      </c>
      <c r="N18" s="107">
        <v>4174</v>
      </c>
      <c r="O18" s="43">
        <f t="shared" si="1"/>
        <v>50000</v>
      </c>
    </row>
    <row r="19" spans="1:15" ht="21" customHeight="1">
      <c r="A19" s="127" t="s">
        <v>356</v>
      </c>
      <c r="B19" s="110">
        <v>50000</v>
      </c>
      <c r="C19" s="107"/>
      <c r="D19" s="107"/>
      <c r="E19" s="107">
        <v>15000</v>
      </c>
      <c r="F19" s="107"/>
      <c r="G19" s="107"/>
      <c r="H19" s="107">
        <v>15000</v>
      </c>
      <c r="I19" s="107"/>
      <c r="J19" s="110"/>
      <c r="K19" s="107">
        <v>10000</v>
      </c>
      <c r="L19" s="107"/>
      <c r="M19" s="107"/>
      <c r="N19" s="107">
        <v>10000</v>
      </c>
      <c r="O19" s="43">
        <f t="shared" si="1"/>
        <v>50000</v>
      </c>
    </row>
    <row r="20" spans="1:15" ht="60" customHeight="1">
      <c r="A20" s="153" t="s">
        <v>357</v>
      </c>
      <c r="B20" s="135">
        <v>50000</v>
      </c>
      <c r="C20" s="107"/>
      <c r="D20" s="107"/>
      <c r="E20" s="107"/>
      <c r="F20" s="107"/>
      <c r="G20" s="107"/>
      <c r="H20" s="107"/>
      <c r="I20" s="107">
        <v>50000</v>
      </c>
      <c r="J20" s="110"/>
      <c r="K20" s="107"/>
      <c r="L20" s="107"/>
      <c r="M20" s="107"/>
      <c r="N20" s="107"/>
      <c r="O20" s="43">
        <f t="shared" si="1"/>
        <v>50000</v>
      </c>
    </row>
    <row r="21" spans="1:15" ht="23.25" customHeight="1">
      <c r="A21" s="179"/>
      <c r="B21" s="112"/>
      <c r="C21" s="111"/>
      <c r="D21" s="111"/>
      <c r="E21" s="111"/>
      <c r="F21" s="111"/>
      <c r="G21" s="111"/>
      <c r="H21" s="111"/>
      <c r="I21" s="111"/>
      <c r="J21" s="112"/>
      <c r="K21" s="111"/>
      <c r="L21" s="111"/>
      <c r="M21" s="111"/>
      <c r="N21" s="111"/>
      <c r="O21" s="43">
        <f t="shared" si="1"/>
        <v>0</v>
      </c>
    </row>
    <row r="22" spans="1:15" ht="23.25" customHeight="1">
      <c r="A22" s="170" t="s">
        <v>38</v>
      </c>
      <c r="B22" s="169"/>
      <c r="C22" s="169"/>
      <c r="D22" s="169"/>
      <c r="E22" s="167" t="s">
        <v>39</v>
      </c>
      <c r="F22" s="167"/>
      <c r="G22" s="167"/>
      <c r="H22" s="168" t="s">
        <v>38</v>
      </c>
      <c r="I22" s="168" t="s">
        <v>10</v>
      </c>
      <c r="J22" s="168"/>
      <c r="K22" s="169"/>
      <c r="L22" s="168" t="s">
        <v>40</v>
      </c>
      <c r="M22" s="168"/>
      <c r="N22" s="73"/>
      <c r="O22" s="43" t="e">
        <f t="shared" si="1"/>
        <v>#VALUE!</v>
      </c>
    </row>
    <row r="23" spans="1:17" ht="18.75" customHeight="1">
      <c r="A23" s="170"/>
      <c r="B23" s="241" t="s">
        <v>46</v>
      </c>
      <c r="C23" s="241"/>
      <c r="D23" s="241"/>
      <c r="E23" s="167"/>
      <c r="F23" s="167"/>
      <c r="G23" s="168"/>
      <c r="H23" s="168"/>
      <c r="I23" s="241" t="s">
        <v>41</v>
      </c>
      <c r="J23" s="241"/>
      <c r="K23" s="241"/>
      <c r="L23" s="167"/>
      <c r="M23" s="167"/>
      <c r="N23" s="73"/>
      <c r="O23" s="43" t="e">
        <f t="shared" si="1"/>
        <v>#VALUE!</v>
      </c>
      <c r="Q23" s="2" t="s">
        <v>10</v>
      </c>
    </row>
    <row r="24" spans="1:15" s="42" customFormat="1" ht="23.25" customHeight="1">
      <c r="A24" s="170" t="s">
        <v>42</v>
      </c>
      <c r="B24" s="242" t="s">
        <v>43</v>
      </c>
      <c r="C24" s="242"/>
      <c r="D24" s="242"/>
      <c r="E24" s="167"/>
      <c r="F24" s="167"/>
      <c r="G24" s="168"/>
      <c r="H24" s="168" t="s">
        <v>42</v>
      </c>
      <c r="I24" s="242" t="s">
        <v>44</v>
      </c>
      <c r="J24" s="242"/>
      <c r="K24" s="242"/>
      <c r="L24" s="171"/>
      <c r="M24" s="171"/>
      <c r="N24" s="73"/>
      <c r="O24" s="43" t="e">
        <f t="shared" si="1"/>
        <v>#VALUE!</v>
      </c>
    </row>
    <row r="25" spans="1:15" ht="21">
      <c r="A25" s="170"/>
      <c r="B25" s="172"/>
      <c r="C25" s="172"/>
      <c r="D25" s="172"/>
      <c r="E25" s="167"/>
      <c r="F25" s="167"/>
      <c r="G25" s="168"/>
      <c r="H25" s="168"/>
      <c r="I25" s="172"/>
      <c r="J25" s="172"/>
      <c r="K25" s="172"/>
      <c r="L25" s="167"/>
      <c r="M25" s="167"/>
      <c r="N25" s="73"/>
      <c r="O25" s="43">
        <f t="shared" si="1"/>
        <v>0</v>
      </c>
    </row>
    <row r="26" spans="1:15" s="1" customFormat="1" ht="21">
      <c r="A26" s="243" t="s">
        <v>0</v>
      </c>
      <c r="B26" s="102" t="s">
        <v>1</v>
      </c>
      <c r="C26" s="259" t="s">
        <v>3</v>
      </c>
      <c r="D26" s="260"/>
      <c r="E26" s="261"/>
      <c r="F26" s="259" t="s">
        <v>4</v>
      </c>
      <c r="G26" s="260"/>
      <c r="H26" s="261"/>
      <c r="I26" s="259" t="s">
        <v>5</v>
      </c>
      <c r="J26" s="260"/>
      <c r="K26" s="261"/>
      <c r="L26" s="259" t="s">
        <v>6</v>
      </c>
      <c r="M26" s="260"/>
      <c r="N26" s="261"/>
      <c r="O26" s="43" t="e">
        <f t="shared" si="1"/>
        <v>#VALUE!</v>
      </c>
    </row>
    <row r="27" spans="1:15" s="3" customFormat="1" ht="21">
      <c r="A27" s="244"/>
      <c r="B27" s="102" t="s">
        <v>2</v>
      </c>
      <c r="C27" s="103" t="s">
        <v>180</v>
      </c>
      <c r="D27" s="103" t="s">
        <v>181</v>
      </c>
      <c r="E27" s="103" t="s">
        <v>182</v>
      </c>
      <c r="F27" s="103" t="s">
        <v>183</v>
      </c>
      <c r="G27" s="103" t="s">
        <v>184</v>
      </c>
      <c r="H27" s="104" t="s">
        <v>185</v>
      </c>
      <c r="I27" s="103" t="s">
        <v>186</v>
      </c>
      <c r="J27" s="103" t="s">
        <v>187</v>
      </c>
      <c r="K27" s="103" t="s">
        <v>188</v>
      </c>
      <c r="L27" s="103" t="s">
        <v>189</v>
      </c>
      <c r="M27" s="103" t="s">
        <v>190</v>
      </c>
      <c r="N27" s="103" t="s">
        <v>191</v>
      </c>
      <c r="O27" s="43" t="e">
        <f t="shared" si="1"/>
        <v>#VALUE!</v>
      </c>
    </row>
    <row r="28" spans="1:15" s="3" customFormat="1" ht="40.5" customHeight="1">
      <c r="A28" s="132" t="s">
        <v>358</v>
      </c>
      <c r="B28" s="110">
        <v>20000</v>
      </c>
      <c r="C28" s="107"/>
      <c r="D28" s="107"/>
      <c r="E28" s="107"/>
      <c r="F28" s="107"/>
      <c r="G28" s="107"/>
      <c r="H28" s="107">
        <v>20000</v>
      </c>
      <c r="I28" s="107"/>
      <c r="J28" s="107"/>
      <c r="K28" s="107"/>
      <c r="L28" s="107"/>
      <c r="M28" s="107"/>
      <c r="N28" s="107"/>
      <c r="O28" s="43">
        <f t="shared" si="1"/>
        <v>20000</v>
      </c>
    </row>
    <row r="29" spans="1:15" s="3" customFormat="1" ht="80.25" customHeight="1">
      <c r="A29" s="126" t="s">
        <v>359</v>
      </c>
      <c r="B29" s="110">
        <v>20000</v>
      </c>
      <c r="C29" s="107"/>
      <c r="D29" s="107"/>
      <c r="E29" s="107"/>
      <c r="F29" s="107"/>
      <c r="G29" s="107"/>
      <c r="H29" s="107"/>
      <c r="I29" s="107">
        <v>20000</v>
      </c>
      <c r="J29" s="107"/>
      <c r="K29" s="107"/>
      <c r="L29" s="107"/>
      <c r="M29" s="107"/>
      <c r="N29" s="107"/>
      <c r="O29" s="43">
        <f t="shared" si="1"/>
        <v>20000</v>
      </c>
    </row>
    <row r="30" spans="1:15" ht="37.5">
      <c r="A30" s="126" t="s">
        <v>360</v>
      </c>
      <c r="B30" s="110">
        <v>20000</v>
      </c>
      <c r="C30" s="107"/>
      <c r="D30" s="107"/>
      <c r="E30" s="107"/>
      <c r="F30" s="107"/>
      <c r="G30" s="107">
        <v>20000</v>
      </c>
      <c r="H30" s="107"/>
      <c r="I30" s="107"/>
      <c r="J30" s="107"/>
      <c r="K30" s="107"/>
      <c r="L30" s="107"/>
      <c r="M30" s="107"/>
      <c r="N30" s="107"/>
      <c r="O30" s="43">
        <f t="shared" si="1"/>
        <v>20000</v>
      </c>
    </row>
    <row r="31" spans="1:15" ht="56.25">
      <c r="A31" s="126" t="s">
        <v>361</v>
      </c>
      <c r="B31" s="110">
        <v>100000</v>
      </c>
      <c r="C31" s="107"/>
      <c r="D31" s="107"/>
      <c r="E31" s="107"/>
      <c r="F31" s="107"/>
      <c r="G31" s="107"/>
      <c r="H31" s="107"/>
      <c r="I31" s="107"/>
      <c r="J31" s="107">
        <v>100000</v>
      </c>
      <c r="K31" s="107"/>
      <c r="L31" s="107"/>
      <c r="M31" s="107"/>
      <c r="N31" s="107"/>
      <c r="O31" s="43">
        <f t="shared" si="1"/>
        <v>100000</v>
      </c>
    </row>
    <row r="32" spans="1:15" ht="60.75" customHeight="1">
      <c r="A32" s="126" t="s">
        <v>362</v>
      </c>
      <c r="B32" s="110">
        <v>20000</v>
      </c>
      <c r="C32" s="107"/>
      <c r="D32" s="107"/>
      <c r="E32" s="107"/>
      <c r="F32" s="107"/>
      <c r="G32" s="107">
        <v>20000</v>
      </c>
      <c r="H32" s="107"/>
      <c r="I32" s="107"/>
      <c r="J32" s="107"/>
      <c r="K32" s="107"/>
      <c r="L32" s="107"/>
      <c r="M32" s="107"/>
      <c r="N32" s="107"/>
      <c r="O32" s="43">
        <f t="shared" si="1"/>
        <v>20000</v>
      </c>
    </row>
    <row r="33" spans="1:15" ht="40.5" customHeight="1">
      <c r="A33" s="126" t="s">
        <v>363</v>
      </c>
      <c r="B33" s="110">
        <v>50000</v>
      </c>
      <c r="C33" s="107"/>
      <c r="D33" s="107"/>
      <c r="E33" s="107"/>
      <c r="F33" s="107"/>
      <c r="G33" s="107">
        <v>50000</v>
      </c>
      <c r="H33" s="107"/>
      <c r="I33" s="107"/>
      <c r="J33" s="107"/>
      <c r="K33" s="107"/>
      <c r="L33" s="107"/>
      <c r="M33" s="107"/>
      <c r="N33" s="107"/>
      <c r="O33" s="43">
        <f t="shared" si="1"/>
        <v>50000</v>
      </c>
    </row>
    <row r="34" spans="1:15" ht="56.25">
      <c r="A34" s="126" t="s">
        <v>364</v>
      </c>
      <c r="B34" s="110">
        <v>50000</v>
      </c>
      <c r="C34" s="107"/>
      <c r="D34" s="107"/>
      <c r="E34" s="107"/>
      <c r="F34" s="107"/>
      <c r="G34" s="107"/>
      <c r="H34" s="107">
        <v>50000</v>
      </c>
      <c r="I34" s="107"/>
      <c r="J34" s="107"/>
      <c r="K34" s="107"/>
      <c r="L34" s="107"/>
      <c r="M34" s="107"/>
      <c r="N34" s="107"/>
      <c r="O34" s="43">
        <f t="shared" si="1"/>
        <v>50000</v>
      </c>
    </row>
    <row r="35" spans="1:15" ht="21">
      <c r="A35" s="126" t="s">
        <v>365</v>
      </c>
      <c r="B35" s="110">
        <v>50000</v>
      </c>
      <c r="C35" s="107"/>
      <c r="D35" s="107"/>
      <c r="E35" s="107"/>
      <c r="F35" s="107"/>
      <c r="G35" s="107"/>
      <c r="H35" s="107"/>
      <c r="I35" s="107">
        <v>50000</v>
      </c>
      <c r="J35" s="107"/>
      <c r="K35" s="107"/>
      <c r="L35" s="107"/>
      <c r="M35" s="107"/>
      <c r="N35" s="107"/>
      <c r="O35" s="43">
        <f t="shared" si="1"/>
        <v>50000</v>
      </c>
    </row>
    <row r="36" spans="1:15" ht="37.5">
      <c r="A36" s="126" t="s">
        <v>366</v>
      </c>
      <c r="B36" s="110">
        <v>50000</v>
      </c>
      <c r="C36" s="107"/>
      <c r="D36" s="107"/>
      <c r="E36" s="107"/>
      <c r="F36" s="107"/>
      <c r="G36" s="107"/>
      <c r="H36" s="107"/>
      <c r="I36" s="107">
        <v>50000</v>
      </c>
      <c r="J36" s="107"/>
      <c r="K36" s="107"/>
      <c r="L36" s="107"/>
      <c r="M36" s="107"/>
      <c r="N36" s="107"/>
      <c r="O36" s="43">
        <f t="shared" si="1"/>
        <v>50000</v>
      </c>
    </row>
    <row r="37" spans="1:15" s="41" customFormat="1" ht="21">
      <c r="A37" s="179"/>
      <c r="B37" s="112"/>
      <c r="C37" s="195"/>
      <c r="D37" s="195"/>
      <c r="E37" s="195"/>
      <c r="F37" s="195"/>
      <c r="G37" s="195"/>
      <c r="H37" s="195"/>
      <c r="I37" s="195"/>
      <c r="J37" s="196"/>
      <c r="K37" s="195"/>
      <c r="L37" s="195"/>
      <c r="M37" s="195"/>
      <c r="N37" s="195"/>
      <c r="O37" s="43">
        <f t="shared" si="1"/>
        <v>0</v>
      </c>
    </row>
    <row r="38" spans="1:17" s="19" customFormat="1" ht="21">
      <c r="A38" s="170" t="s">
        <v>38</v>
      </c>
      <c r="B38" s="169"/>
      <c r="C38" s="169"/>
      <c r="D38" s="169"/>
      <c r="E38" s="167" t="s">
        <v>39</v>
      </c>
      <c r="F38" s="167"/>
      <c r="G38" s="167"/>
      <c r="H38" s="168" t="s">
        <v>38</v>
      </c>
      <c r="I38" s="168" t="s">
        <v>10</v>
      </c>
      <c r="J38" s="168"/>
      <c r="K38" s="169"/>
      <c r="L38" s="168" t="s">
        <v>40</v>
      </c>
      <c r="M38" s="168"/>
      <c r="N38" s="180"/>
      <c r="O38" s="43" t="e">
        <f t="shared" si="1"/>
        <v>#VALUE!</v>
      </c>
      <c r="Q38" s="19" t="s">
        <v>10</v>
      </c>
    </row>
    <row r="39" spans="1:15" s="19" customFormat="1" ht="21">
      <c r="A39" s="170" t="s">
        <v>42</v>
      </c>
      <c r="B39" s="241" t="s">
        <v>46</v>
      </c>
      <c r="C39" s="241"/>
      <c r="D39" s="241"/>
      <c r="E39" s="167"/>
      <c r="F39" s="167"/>
      <c r="G39" s="168"/>
      <c r="H39" s="168"/>
      <c r="I39" s="241" t="s">
        <v>41</v>
      </c>
      <c r="J39" s="241"/>
      <c r="K39" s="241"/>
      <c r="L39" s="167"/>
      <c r="M39" s="167"/>
      <c r="N39" s="178"/>
      <c r="O39" s="43" t="e">
        <f t="shared" si="1"/>
        <v>#VALUE!</v>
      </c>
    </row>
    <row r="40" spans="1:15" s="19" customFormat="1" ht="21">
      <c r="A40" s="129"/>
      <c r="B40" s="242" t="s">
        <v>43</v>
      </c>
      <c r="C40" s="242"/>
      <c r="D40" s="242"/>
      <c r="E40" s="167"/>
      <c r="F40" s="167"/>
      <c r="G40" s="168"/>
      <c r="H40" s="168" t="s">
        <v>42</v>
      </c>
      <c r="I40" s="242" t="s">
        <v>44</v>
      </c>
      <c r="J40" s="242"/>
      <c r="K40" s="242"/>
      <c r="L40" s="171"/>
      <c r="M40" s="171"/>
      <c r="N40" s="111"/>
      <c r="O40" s="43" t="e">
        <f t="shared" si="1"/>
        <v>#VALUE!</v>
      </c>
    </row>
    <row r="41" spans="1:15" s="19" customFormat="1" ht="21">
      <c r="A41" s="243" t="s">
        <v>0</v>
      </c>
      <c r="B41" s="102" t="s">
        <v>1</v>
      </c>
      <c r="C41" s="259" t="s">
        <v>3</v>
      </c>
      <c r="D41" s="260"/>
      <c r="E41" s="261"/>
      <c r="F41" s="259" t="s">
        <v>4</v>
      </c>
      <c r="G41" s="260"/>
      <c r="H41" s="261"/>
      <c r="I41" s="259" t="s">
        <v>5</v>
      </c>
      <c r="J41" s="260"/>
      <c r="K41" s="261"/>
      <c r="L41" s="259" t="s">
        <v>6</v>
      </c>
      <c r="M41" s="260"/>
      <c r="N41" s="261"/>
      <c r="O41" s="43" t="e">
        <f t="shared" si="1"/>
        <v>#VALUE!</v>
      </c>
    </row>
    <row r="42" spans="1:15" s="19" customFormat="1" ht="78" customHeight="1">
      <c r="A42" s="244"/>
      <c r="B42" s="102" t="s">
        <v>2</v>
      </c>
      <c r="C42" s="103" t="s">
        <v>180</v>
      </c>
      <c r="D42" s="103" t="s">
        <v>181</v>
      </c>
      <c r="E42" s="103" t="s">
        <v>182</v>
      </c>
      <c r="F42" s="103" t="s">
        <v>183</v>
      </c>
      <c r="G42" s="103" t="s">
        <v>184</v>
      </c>
      <c r="H42" s="104" t="s">
        <v>185</v>
      </c>
      <c r="I42" s="103" t="s">
        <v>186</v>
      </c>
      <c r="J42" s="103" t="s">
        <v>187</v>
      </c>
      <c r="K42" s="103" t="s">
        <v>188</v>
      </c>
      <c r="L42" s="103" t="s">
        <v>189</v>
      </c>
      <c r="M42" s="103" t="s">
        <v>190</v>
      </c>
      <c r="N42" s="103" t="s">
        <v>191</v>
      </c>
      <c r="O42" s="43" t="e">
        <f t="shared" si="1"/>
        <v>#VALUE!</v>
      </c>
    </row>
    <row r="43" spans="1:15" s="19" customFormat="1" ht="39.75" customHeight="1">
      <c r="A43" s="132" t="s">
        <v>367</v>
      </c>
      <c r="B43" s="110">
        <v>100000</v>
      </c>
      <c r="C43" s="130"/>
      <c r="D43" s="130"/>
      <c r="E43" s="130"/>
      <c r="F43" s="130"/>
      <c r="G43" s="130"/>
      <c r="H43" s="133">
        <v>100000</v>
      </c>
      <c r="I43" s="130"/>
      <c r="J43" s="131"/>
      <c r="K43" s="130"/>
      <c r="L43" s="130"/>
      <c r="M43" s="130"/>
      <c r="N43" s="130"/>
      <c r="O43" s="43">
        <f t="shared" si="1"/>
        <v>100000</v>
      </c>
    </row>
    <row r="44" spans="1:15" s="19" customFormat="1" ht="42" customHeight="1">
      <c r="A44" s="132" t="s">
        <v>368</v>
      </c>
      <c r="B44" s="110">
        <v>50000</v>
      </c>
      <c r="C44" s="130"/>
      <c r="D44" s="130"/>
      <c r="E44" s="110"/>
      <c r="F44" s="130"/>
      <c r="G44" s="130"/>
      <c r="H44" s="110"/>
      <c r="I44" s="130">
        <v>50000</v>
      </c>
      <c r="J44" s="131"/>
      <c r="K44" s="130"/>
      <c r="L44" s="130"/>
      <c r="M44" s="130"/>
      <c r="N44" s="130"/>
      <c r="O44" s="43">
        <f t="shared" si="1"/>
        <v>50000</v>
      </c>
    </row>
    <row r="45" spans="1:15" s="19" customFormat="1" ht="23.25" customHeight="1">
      <c r="A45" s="132" t="s">
        <v>117</v>
      </c>
      <c r="B45" s="110">
        <v>100000</v>
      </c>
      <c r="C45" s="130"/>
      <c r="D45" s="130"/>
      <c r="E45" s="110">
        <v>25000</v>
      </c>
      <c r="F45" s="130"/>
      <c r="G45" s="133"/>
      <c r="H45" s="110">
        <v>25000</v>
      </c>
      <c r="I45" s="130"/>
      <c r="J45" s="131"/>
      <c r="K45" s="130">
        <v>25000</v>
      </c>
      <c r="L45" s="130"/>
      <c r="M45" s="130"/>
      <c r="N45" s="130">
        <v>25000</v>
      </c>
      <c r="O45" s="43">
        <f t="shared" si="1"/>
        <v>100000</v>
      </c>
    </row>
    <row r="46" spans="1:15" s="19" customFormat="1" ht="21">
      <c r="A46" s="132" t="s">
        <v>119</v>
      </c>
      <c r="B46" s="110">
        <v>80000</v>
      </c>
      <c r="C46" s="130"/>
      <c r="D46" s="130"/>
      <c r="E46" s="110">
        <v>20000</v>
      </c>
      <c r="F46" s="133"/>
      <c r="G46" s="130"/>
      <c r="H46" s="110">
        <v>20000</v>
      </c>
      <c r="I46" s="130"/>
      <c r="J46" s="131"/>
      <c r="K46" s="130">
        <v>20000</v>
      </c>
      <c r="L46" s="133"/>
      <c r="M46" s="130"/>
      <c r="N46" s="130">
        <v>20000</v>
      </c>
      <c r="O46" s="43">
        <f t="shared" si="1"/>
        <v>80000</v>
      </c>
    </row>
    <row r="47" spans="1:15" s="38" customFormat="1" ht="21">
      <c r="A47" s="132" t="s">
        <v>335</v>
      </c>
      <c r="B47" s="110">
        <f>B48+B49</f>
        <v>120000</v>
      </c>
      <c r="C47" s="130"/>
      <c r="D47" s="130"/>
      <c r="E47" s="110">
        <f>E48+E49</f>
        <v>30000</v>
      </c>
      <c r="F47" s="110"/>
      <c r="G47" s="110"/>
      <c r="H47" s="110">
        <f aca="true" t="shared" si="5" ref="H47:N47">H48+H49</f>
        <v>30000</v>
      </c>
      <c r="I47" s="110"/>
      <c r="J47" s="110"/>
      <c r="K47" s="110">
        <f t="shared" si="5"/>
        <v>30000</v>
      </c>
      <c r="L47" s="110"/>
      <c r="M47" s="110"/>
      <c r="N47" s="110">
        <f t="shared" si="5"/>
        <v>30000</v>
      </c>
      <c r="O47" s="43">
        <f t="shared" si="1"/>
        <v>120000</v>
      </c>
    </row>
    <row r="48" spans="1:15" s="38" customFormat="1" ht="21">
      <c r="A48" s="132" t="s">
        <v>120</v>
      </c>
      <c r="B48" s="110">
        <v>100000</v>
      </c>
      <c r="C48" s="130"/>
      <c r="D48" s="130"/>
      <c r="E48" s="110">
        <v>25000</v>
      </c>
      <c r="F48" s="133"/>
      <c r="G48" s="130"/>
      <c r="H48" s="110">
        <v>25000</v>
      </c>
      <c r="I48" s="133"/>
      <c r="J48" s="131"/>
      <c r="K48" s="130">
        <v>25000</v>
      </c>
      <c r="L48" s="133"/>
      <c r="M48" s="130"/>
      <c r="N48" s="130">
        <v>25000</v>
      </c>
      <c r="O48" s="43">
        <f t="shared" si="1"/>
        <v>100000</v>
      </c>
    </row>
    <row r="49" spans="1:15" s="38" customFormat="1" ht="21">
      <c r="A49" s="132" t="s">
        <v>122</v>
      </c>
      <c r="B49" s="110">
        <v>20000</v>
      </c>
      <c r="C49" s="130"/>
      <c r="D49" s="130"/>
      <c r="E49" s="110">
        <v>5000</v>
      </c>
      <c r="F49" s="130"/>
      <c r="G49" s="130"/>
      <c r="H49" s="110">
        <v>5000</v>
      </c>
      <c r="I49" s="130"/>
      <c r="J49" s="131"/>
      <c r="K49" s="130">
        <v>5000</v>
      </c>
      <c r="L49" s="130"/>
      <c r="M49" s="130"/>
      <c r="N49" s="130">
        <v>5000</v>
      </c>
      <c r="O49" s="43">
        <f t="shared" si="1"/>
        <v>20000</v>
      </c>
    </row>
    <row r="50" spans="1:15" s="38" customFormat="1" ht="19.5" customHeight="1">
      <c r="A50" s="132" t="s">
        <v>369</v>
      </c>
      <c r="B50" s="110">
        <v>15000</v>
      </c>
      <c r="C50" s="130"/>
      <c r="D50" s="130"/>
      <c r="E50" s="110">
        <v>15000</v>
      </c>
      <c r="F50" s="130"/>
      <c r="G50" s="130"/>
      <c r="H50" s="110"/>
      <c r="I50" s="130"/>
      <c r="J50" s="131"/>
      <c r="K50" s="130"/>
      <c r="L50" s="130"/>
      <c r="M50" s="130"/>
      <c r="N50" s="130"/>
      <c r="O50" s="43">
        <f t="shared" si="1"/>
        <v>15000</v>
      </c>
    </row>
    <row r="51" spans="1:15" s="38" customFormat="1" ht="37.5">
      <c r="A51" s="132" t="s">
        <v>370</v>
      </c>
      <c r="B51" s="110">
        <v>15000</v>
      </c>
      <c r="C51" s="130"/>
      <c r="D51" s="130"/>
      <c r="E51" s="130">
        <v>15000</v>
      </c>
      <c r="F51" s="130"/>
      <c r="G51" s="130"/>
      <c r="H51" s="130"/>
      <c r="I51" s="130"/>
      <c r="J51" s="131"/>
      <c r="K51" s="130"/>
      <c r="L51" s="130"/>
      <c r="M51" s="130"/>
      <c r="N51" s="130"/>
      <c r="O51" s="43">
        <f t="shared" si="1"/>
        <v>15000</v>
      </c>
    </row>
    <row r="52" spans="1:15" s="19" customFormat="1" ht="21">
      <c r="A52" s="132" t="s">
        <v>371</v>
      </c>
      <c r="B52" s="110">
        <v>100000</v>
      </c>
      <c r="C52" s="130"/>
      <c r="D52" s="130"/>
      <c r="E52" s="130">
        <v>20000</v>
      </c>
      <c r="F52" s="130"/>
      <c r="G52" s="130">
        <v>40000</v>
      </c>
      <c r="H52" s="130"/>
      <c r="I52" s="130"/>
      <c r="J52" s="131">
        <v>20000</v>
      </c>
      <c r="K52" s="130"/>
      <c r="L52" s="130"/>
      <c r="M52" s="130">
        <v>20000</v>
      </c>
      <c r="N52" s="130"/>
      <c r="O52" s="43">
        <f t="shared" si="1"/>
        <v>100000</v>
      </c>
    </row>
    <row r="53" spans="1:15" s="19" customFormat="1" ht="21">
      <c r="A53" s="132" t="s">
        <v>372</v>
      </c>
      <c r="B53" s="110">
        <v>100000</v>
      </c>
      <c r="C53" s="130"/>
      <c r="D53" s="130"/>
      <c r="E53" s="130">
        <v>20000</v>
      </c>
      <c r="F53" s="133"/>
      <c r="G53" s="130">
        <v>40000</v>
      </c>
      <c r="H53" s="130"/>
      <c r="I53" s="130"/>
      <c r="J53" s="131">
        <v>20000</v>
      </c>
      <c r="K53" s="130"/>
      <c r="L53" s="130"/>
      <c r="M53" s="130">
        <v>20000</v>
      </c>
      <c r="N53" s="130"/>
      <c r="O53" s="43">
        <f t="shared" si="1"/>
        <v>100000</v>
      </c>
    </row>
    <row r="54" spans="1:15" s="19" customFormat="1" ht="21">
      <c r="A54" s="210"/>
      <c r="B54" s="211"/>
      <c r="C54" s="212"/>
      <c r="D54" s="212"/>
      <c r="E54" s="212"/>
      <c r="F54" s="212"/>
      <c r="G54" s="212"/>
      <c r="H54" s="212"/>
      <c r="I54" s="212"/>
      <c r="J54" s="213"/>
      <c r="K54" s="212"/>
      <c r="L54" s="212"/>
      <c r="M54" s="212"/>
      <c r="N54" s="212"/>
      <c r="O54" s="43">
        <f t="shared" si="1"/>
        <v>0</v>
      </c>
    </row>
    <row r="55" spans="1:15" s="19" customFormat="1" ht="21">
      <c r="A55" s="179"/>
      <c r="B55" s="112"/>
      <c r="C55" s="195"/>
      <c r="D55" s="195"/>
      <c r="E55" s="195"/>
      <c r="F55" s="195"/>
      <c r="G55" s="195"/>
      <c r="H55" s="195"/>
      <c r="I55" s="195"/>
      <c r="J55" s="196"/>
      <c r="K55" s="195"/>
      <c r="L55" s="195"/>
      <c r="M55" s="195"/>
      <c r="N55" s="195"/>
      <c r="O55" s="43">
        <f t="shared" si="1"/>
        <v>0</v>
      </c>
    </row>
    <row r="56" spans="1:15" s="19" customFormat="1" ht="21">
      <c r="A56" s="179"/>
      <c r="B56" s="112"/>
      <c r="C56" s="195"/>
      <c r="D56" s="195"/>
      <c r="E56" s="195"/>
      <c r="F56" s="195"/>
      <c r="G56" s="195"/>
      <c r="H56" s="195"/>
      <c r="I56" s="195"/>
      <c r="J56" s="196"/>
      <c r="K56" s="195"/>
      <c r="L56" s="195"/>
      <c r="M56" s="195"/>
      <c r="N56" s="195"/>
      <c r="O56" s="43">
        <f t="shared" si="1"/>
        <v>0</v>
      </c>
    </row>
    <row r="57" spans="1:15" s="19" customFormat="1" ht="21">
      <c r="A57" s="170" t="s">
        <v>38</v>
      </c>
      <c r="B57" s="169"/>
      <c r="C57" s="169"/>
      <c r="D57" s="169"/>
      <c r="E57" s="167" t="s">
        <v>39</v>
      </c>
      <c r="F57" s="167"/>
      <c r="G57" s="167"/>
      <c r="H57" s="168" t="s">
        <v>38</v>
      </c>
      <c r="I57" s="168" t="s">
        <v>10</v>
      </c>
      <c r="J57" s="168"/>
      <c r="K57" s="169"/>
      <c r="L57" s="168" t="s">
        <v>40</v>
      </c>
      <c r="M57" s="168"/>
      <c r="N57" s="180"/>
      <c r="O57" s="43" t="e">
        <f t="shared" si="1"/>
        <v>#VALUE!</v>
      </c>
    </row>
    <row r="58" spans="1:15" s="19" customFormat="1" ht="21">
      <c r="A58" s="170" t="s">
        <v>42</v>
      </c>
      <c r="B58" s="241" t="s">
        <v>46</v>
      </c>
      <c r="C58" s="241"/>
      <c r="D58" s="241"/>
      <c r="E58" s="167"/>
      <c r="F58" s="167"/>
      <c r="G58" s="168"/>
      <c r="H58" s="168"/>
      <c r="I58" s="241" t="s">
        <v>41</v>
      </c>
      <c r="J58" s="241"/>
      <c r="K58" s="241"/>
      <c r="L58" s="167"/>
      <c r="M58" s="167"/>
      <c r="N58" s="178"/>
      <c r="O58" s="43" t="e">
        <f t="shared" si="1"/>
        <v>#VALUE!</v>
      </c>
    </row>
    <row r="59" spans="1:15" s="19" customFormat="1" ht="21">
      <c r="A59" s="129"/>
      <c r="B59" s="242" t="s">
        <v>43</v>
      </c>
      <c r="C59" s="242"/>
      <c r="D59" s="242"/>
      <c r="E59" s="167"/>
      <c r="F59" s="167"/>
      <c r="G59" s="168"/>
      <c r="H59" s="168" t="s">
        <v>42</v>
      </c>
      <c r="I59" s="242" t="s">
        <v>44</v>
      </c>
      <c r="J59" s="242"/>
      <c r="K59" s="242"/>
      <c r="L59" s="171"/>
      <c r="M59" s="171"/>
      <c r="N59" s="111"/>
      <c r="O59" s="43" t="e">
        <f t="shared" si="1"/>
        <v>#VALUE!</v>
      </c>
    </row>
    <row r="60" spans="1:15" s="19" customFormat="1" ht="21">
      <c r="A60" s="129"/>
      <c r="B60" s="172"/>
      <c r="C60" s="172"/>
      <c r="D60" s="172"/>
      <c r="E60" s="167"/>
      <c r="F60" s="167"/>
      <c r="G60" s="168"/>
      <c r="H60" s="168"/>
      <c r="I60" s="172"/>
      <c r="J60" s="172"/>
      <c r="K60" s="172"/>
      <c r="L60" s="171"/>
      <c r="M60" s="171"/>
      <c r="N60" s="111"/>
      <c r="O60" s="43">
        <f t="shared" si="1"/>
        <v>0</v>
      </c>
    </row>
    <row r="61" spans="1:15" s="38" customFormat="1" ht="21">
      <c r="A61" s="243" t="s">
        <v>0</v>
      </c>
      <c r="B61" s="102" t="s">
        <v>1</v>
      </c>
      <c r="C61" s="259" t="s">
        <v>3</v>
      </c>
      <c r="D61" s="260"/>
      <c r="E61" s="261"/>
      <c r="F61" s="259" t="s">
        <v>4</v>
      </c>
      <c r="G61" s="260"/>
      <c r="H61" s="261"/>
      <c r="I61" s="259" t="s">
        <v>5</v>
      </c>
      <c r="J61" s="260"/>
      <c r="K61" s="261"/>
      <c r="L61" s="259" t="s">
        <v>6</v>
      </c>
      <c r="M61" s="260"/>
      <c r="N61" s="261"/>
      <c r="O61" s="70"/>
    </row>
    <row r="62" spans="1:15" s="38" customFormat="1" ht="21">
      <c r="A62" s="244"/>
      <c r="B62" s="102" t="s">
        <v>2</v>
      </c>
      <c r="C62" s="103" t="s">
        <v>83</v>
      </c>
      <c r="D62" s="103" t="s">
        <v>84</v>
      </c>
      <c r="E62" s="103" t="s">
        <v>85</v>
      </c>
      <c r="F62" s="103" t="s">
        <v>86</v>
      </c>
      <c r="G62" s="103" t="s">
        <v>87</v>
      </c>
      <c r="H62" s="104" t="s">
        <v>88</v>
      </c>
      <c r="I62" s="103" t="s">
        <v>89</v>
      </c>
      <c r="J62" s="103" t="s">
        <v>90</v>
      </c>
      <c r="K62" s="103" t="s">
        <v>91</v>
      </c>
      <c r="L62" s="103" t="s">
        <v>92</v>
      </c>
      <c r="M62" s="103" t="s">
        <v>93</v>
      </c>
      <c r="N62" s="103" t="s">
        <v>94</v>
      </c>
      <c r="O62" s="70"/>
    </row>
    <row r="63" spans="1:15" s="19" customFormat="1" ht="21">
      <c r="A63" s="132" t="s">
        <v>47</v>
      </c>
      <c r="B63" s="110">
        <v>111400</v>
      </c>
      <c r="C63" s="130"/>
      <c r="D63" s="130"/>
      <c r="E63" s="130"/>
      <c r="F63" s="130">
        <v>36000</v>
      </c>
      <c r="G63" s="130">
        <v>38000</v>
      </c>
      <c r="H63" s="130">
        <v>37400</v>
      </c>
      <c r="I63" s="130"/>
      <c r="J63" s="131"/>
      <c r="K63" s="130"/>
      <c r="L63" s="130"/>
      <c r="M63" s="130"/>
      <c r="N63" s="130"/>
      <c r="O63" s="68">
        <f aca="true" t="shared" si="6" ref="O63:O68">C63+D63+E63+F63+G63+H63+I63+J63+K63+L63+M63+N63</f>
        <v>111400</v>
      </c>
    </row>
    <row r="64" spans="1:15" s="19" customFormat="1" ht="21">
      <c r="A64" s="132" t="s">
        <v>48</v>
      </c>
      <c r="B64" s="110">
        <v>111400</v>
      </c>
      <c r="C64" s="130"/>
      <c r="D64" s="130"/>
      <c r="E64" s="130"/>
      <c r="F64" s="130">
        <f>F65+F68</f>
        <v>36000</v>
      </c>
      <c r="G64" s="130">
        <f>G67+G69</f>
        <v>38000</v>
      </c>
      <c r="H64" s="130">
        <f>H66+H70+H71</f>
        <v>37400</v>
      </c>
      <c r="I64" s="130"/>
      <c r="J64" s="130"/>
      <c r="K64" s="130"/>
      <c r="L64" s="130"/>
      <c r="M64" s="130"/>
      <c r="N64" s="130"/>
      <c r="O64" s="68">
        <f t="shared" si="6"/>
        <v>111400</v>
      </c>
    </row>
    <row r="65" spans="1:15" s="19" customFormat="1" ht="37.5">
      <c r="A65" s="132" t="s">
        <v>61</v>
      </c>
      <c r="B65" s="110">
        <v>14000</v>
      </c>
      <c r="C65" s="130"/>
      <c r="D65" s="130"/>
      <c r="E65" s="130"/>
      <c r="F65" s="133">
        <v>14000</v>
      </c>
      <c r="G65" s="130"/>
      <c r="H65" s="130"/>
      <c r="I65" s="130"/>
      <c r="J65" s="131"/>
      <c r="K65" s="130"/>
      <c r="L65" s="130"/>
      <c r="M65" s="130"/>
      <c r="N65" s="130"/>
      <c r="O65" s="68">
        <f t="shared" si="6"/>
        <v>14000</v>
      </c>
    </row>
    <row r="66" spans="1:15" s="19" customFormat="1" ht="21">
      <c r="A66" s="132" t="s">
        <v>62</v>
      </c>
      <c r="B66" s="110">
        <v>3000</v>
      </c>
      <c r="C66" s="130"/>
      <c r="D66" s="130"/>
      <c r="E66" s="130"/>
      <c r="F66" s="133"/>
      <c r="G66" s="130"/>
      <c r="H66" s="130">
        <v>3000</v>
      </c>
      <c r="I66" s="130"/>
      <c r="J66" s="131"/>
      <c r="K66" s="130"/>
      <c r="L66" s="130"/>
      <c r="M66" s="130"/>
      <c r="N66" s="130"/>
      <c r="O66" s="68">
        <f t="shared" si="6"/>
        <v>3000</v>
      </c>
    </row>
    <row r="67" spans="1:15" s="19" customFormat="1" ht="21">
      <c r="A67" s="132" t="s">
        <v>63</v>
      </c>
      <c r="B67" s="110">
        <v>20000</v>
      </c>
      <c r="C67" s="130"/>
      <c r="D67" s="110"/>
      <c r="E67" s="130"/>
      <c r="F67" s="133"/>
      <c r="G67" s="130">
        <v>20000</v>
      </c>
      <c r="H67" s="130"/>
      <c r="I67" s="130"/>
      <c r="J67" s="131"/>
      <c r="K67" s="130"/>
      <c r="L67" s="130"/>
      <c r="M67" s="130"/>
      <c r="N67" s="130"/>
      <c r="O67" s="68">
        <f t="shared" si="6"/>
        <v>20000</v>
      </c>
    </row>
    <row r="68" spans="1:15" s="19" customFormat="1" ht="37.5">
      <c r="A68" s="132" t="s">
        <v>64</v>
      </c>
      <c r="B68" s="110">
        <v>22000</v>
      </c>
      <c r="C68" s="130"/>
      <c r="D68" s="130"/>
      <c r="E68" s="130"/>
      <c r="F68" s="133">
        <v>22000</v>
      </c>
      <c r="G68" s="130"/>
      <c r="H68" s="130"/>
      <c r="I68" s="130"/>
      <c r="J68" s="131"/>
      <c r="K68" s="130"/>
      <c r="L68" s="130"/>
      <c r="M68" s="130"/>
      <c r="N68" s="130"/>
      <c r="O68" s="68">
        <f t="shared" si="6"/>
        <v>22000</v>
      </c>
    </row>
    <row r="69" spans="1:15" s="19" customFormat="1" ht="37.5">
      <c r="A69" s="132" t="s">
        <v>95</v>
      </c>
      <c r="B69" s="110">
        <v>18000</v>
      </c>
      <c r="C69" s="130"/>
      <c r="D69" s="110"/>
      <c r="E69" s="130"/>
      <c r="F69" s="133"/>
      <c r="G69" s="130">
        <v>18000</v>
      </c>
      <c r="H69" s="130"/>
      <c r="I69" s="130"/>
      <c r="J69" s="131"/>
      <c r="K69" s="130"/>
      <c r="L69" s="130"/>
      <c r="M69" s="130"/>
      <c r="N69" s="130"/>
      <c r="O69" s="68">
        <f>B69</f>
        <v>18000</v>
      </c>
    </row>
    <row r="70" spans="1:15" s="19" customFormat="1" ht="21">
      <c r="A70" s="132" t="s">
        <v>65</v>
      </c>
      <c r="B70" s="110">
        <v>5800</v>
      </c>
      <c r="C70" s="130"/>
      <c r="D70" s="130"/>
      <c r="E70" s="130"/>
      <c r="F70" s="133"/>
      <c r="G70" s="130"/>
      <c r="H70" s="130">
        <v>5800</v>
      </c>
      <c r="I70" s="130"/>
      <c r="J70" s="131"/>
      <c r="K70" s="130"/>
      <c r="L70" s="130"/>
      <c r="M70" s="130"/>
      <c r="N70" s="130"/>
      <c r="O70" s="68">
        <f>C70+D70+E70+F70+G70+H70+I70+J70+K70+L70+M70+N70</f>
        <v>5800</v>
      </c>
    </row>
    <row r="71" spans="1:15" s="19" customFormat="1" ht="21">
      <c r="A71" s="126" t="s">
        <v>96</v>
      </c>
      <c r="B71" s="110">
        <v>28600</v>
      </c>
      <c r="C71" s="130"/>
      <c r="D71" s="130"/>
      <c r="E71" s="130"/>
      <c r="F71" s="133"/>
      <c r="G71" s="130"/>
      <c r="H71" s="130">
        <v>28600</v>
      </c>
      <c r="I71" s="130"/>
      <c r="J71" s="131"/>
      <c r="K71" s="130"/>
      <c r="L71" s="130"/>
      <c r="M71" s="130"/>
      <c r="N71" s="130"/>
      <c r="O71" s="68">
        <f>C71+D71+E71+F71+G71+H71+I71+J71+K71+L71+M71+N71</f>
        <v>28600</v>
      </c>
    </row>
    <row r="72" spans="1:15" s="19" customFormat="1" ht="20.25" customHeight="1">
      <c r="A72" s="126" t="s">
        <v>49</v>
      </c>
      <c r="B72" s="110">
        <v>50000</v>
      </c>
      <c r="C72" s="133"/>
      <c r="D72" s="133">
        <v>5000</v>
      </c>
      <c r="E72" s="133"/>
      <c r="F72" s="133">
        <v>10000</v>
      </c>
      <c r="G72" s="133">
        <v>5000</v>
      </c>
      <c r="H72" s="133"/>
      <c r="I72" s="133">
        <v>10000</v>
      </c>
      <c r="J72" s="134"/>
      <c r="K72" s="133">
        <v>10000</v>
      </c>
      <c r="L72" s="133"/>
      <c r="M72" s="133">
        <v>10000</v>
      </c>
      <c r="N72" s="133"/>
      <c r="O72" s="67">
        <f>SUM(C72:N72)</f>
        <v>50000</v>
      </c>
    </row>
    <row r="73" spans="1:15" s="19" customFormat="1" ht="21.75" customHeight="1">
      <c r="A73" s="126" t="s">
        <v>14</v>
      </c>
      <c r="B73" s="135">
        <v>50000</v>
      </c>
      <c r="C73" s="136"/>
      <c r="D73" s="136">
        <f>D74</f>
        <v>5000</v>
      </c>
      <c r="E73" s="136"/>
      <c r="F73" s="136">
        <f>F74</f>
        <v>10000</v>
      </c>
      <c r="G73" s="136">
        <f>G74</f>
        <v>5000</v>
      </c>
      <c r="H73" s="136"/>
      <c r="I73" s="136">
        <f>I74</f>
        <v>10000</v>
      </c>
      <c r="J73" s="136"/>
      <c r="K73" s="136">
        <f>K74</f>
        <v>10000</v>
      </c>
      <c r="L73" s="136"/>
      <c r="M73" s="136">
        <f>M74</f>
        <v>10000</v>
      </c>
      <c r="N73" s="136"/>
      <c r="O73" s="67">
        <f>SUM(C73:N73)</f>
        <v>50000</v>
      </c>
    </row>
    <row r="74" spans="1:15" s="19" customFormat="1" ht="21.75" customHeight="1">
      <c r="A74" s="126" t="s">
        <v>50</v>
      </c>
      <c r="B74" s="135">
        <v>50000</v>
      </c>
      <c r="C74" s="136"/>
      <c r="D74" s="136">
        <v>5000</v>
      </c>
      <c r="E74" s="136"/>
      <c r="F74" s="136">
        <v>10000</v>
      </c>
      <c r="G74" s="136">
        <v>5000</v>
      </c>
      <c r="H74" s="136"/>
      <c r="I74" s="136">
        <v>10000</v>
      </c>
      <c r="J74" s="137"/>
      <c r="K74" s="136">
        <v>10000</v>
      </c>
      <c r="L74" s="136"/>
      <c r="M74" s="136">
        <v>10000</v>
      </c>
      <c r="N74" s="136"/>
      <c r="O74" s="67">
        <f>SUM(C74:N74)</f>
        <v>50000</v>
      </c>
    </row>
    <row r="75" spans="1:15" s="41" customFormat="1" ht="26.25" customHeight="1">
      <c r="A75" s="179"/>
      <c r="B75" s="112"/>
      <c r="C75" s="180"/>
      <c r="D75" s="180"/>
      <c r="E75" s="180"/>
      <c r="F75" s="180"/>
      <c r="G75" s="180"/>
      <c r="H75" s="180"/>
      <c r="I75" s="180"/>
      <c r="J75" s="181"/>
      <c r="K75" s="180"/>
      <c r="L75" s="180"/>
      <c r="M75" s="180"/>
      <c r="N75" s="180"/>
      <c r="O75" s="63"/>
    </row>
    <row r="76" spans="1:15" s="38" customFormat="1" ht="21">
      <c r="A76" s="170" t="s">
        <v>38</v>
      </c>
      <c r="B76" s="169"/>
      <c r="C76" s="169"/>
      <c r="D76" s="169"/>
      <c r="E76" s="167" t="s">
        <v>39</v>
      </c>
      <c r="F76" s="167"/>
      <c r="G76" s="167"/>
      <c r="H76" s="168" t="s">
        <v>38</v>
      </c>
      <c r="I76" s="168" t="s">
        <v>10</v>
      </c>
      <c r="J76" s="168"/>
      <c r="K76" s="169"/>
      <c r="L76" s="168" t="s">
        <v>40</v>
      </c>
      <c r="M76" s="168"/>
      <c r="N76" s="180"/>
      <c r="O76" s="70"/>
    </row>
    <row r="77" spans="1:15" s="38" customFormat="1" ht="21">
      <c r="A77" s="170" t="s">
        <v>42</v>
      </c>
      <c r="B77" s="241" t="s">
        <v>46</v>
      </c>
      <c r="C77" s="241"/>
      <c r="D77" s="241"/>
      <c r="E77" s="167"/>
      <c r="F77" s="167"/>
      <c r="G77" s="168"/>
      <c r="H77" s="168"/>
      <c r="I77" s="241" t="s">
        <v>41</v>
      </c>
      <c r="J77" s="241"/>
      <c r="K77" s="241"/>
      <c r="L77" s="167"/>
      <c r="M77" s="167"/>
      <c r="N77" s="178"/>
      <c r="O77" s="70">
        <f>SUM(C77:N77)</f>
        <v>0</v>
      </c>
    </row>
    <row r="78" spans="1:15" s="38" customFormat="1" ht="21">
      <c r="A78" s="129"/>
      <c r="B78" s="242" t="s">
        <v>43</v>
      </c>
      <c r="C78" s="242"/>
      <c r="D78" s="242"/>
      <c r="E78" s="167"/>
      <c r="F78" s="167"/>
      <c r="G78" s="168"/>
      <c r="H78" s="168" t="s">
        <v>42</v>
      </c>
      <c r="I78" s="242" t="s">
        <v>44</v>
      </c>
      <c r="J78" s="242"/>
      <c r="K78" s="242"/>
      <c r="L78" s="171"/>
      <c r="M78" s="171"/>
      <c r="N78" s="111"/>
      <c r="O78" s="70">
        <f>SUM(C78:N78)</f>
        <v>0</v>
      </c>
    </row>
    <row r="79" spans="1:15" s="74" customFormat="1" ht="21">
      <c r="A79" s="129"/>
      <c r="B79" s="112"/>
      <c r="C79" s="111"/>
      <c r="D79" s="111"/>
      <c r="E79" s="111"/>
      <c r="F79" s="111"/>
      <c r="G79" s="111"/>
      <c r="H79" s="111"/>
      <c r="I79" s="111"/>
      <c r="J79" s="112"/>
      <c r="K79" s="111"/>
      <c r="L79" s="111"/>
      <c r="M79" s="111"/>
      <c r="N79" s="111"/>
      <c r="O79" s="38"/>
    </row>
    <row r="80" spans="1:14" s="38" customFormat="1" ht="21">
      <c r="A80" s="37"/>
      <c r="B80" s="112"/>
      <c r="C80" s="111"/>
      <c r="D80" s="111"/>
      <c r="E80" s="111"/>
      <c r="F80" s="111"/>
      <c r="G80" s="111"/>
      <c r="H80" s="111" t="s">
        <v>10</v>
      </c>
      <c r="I80" s="111"/>
      <c r="J80" s="112"/>
      <c r="K80" s="111"/>
      <c r="L80" s="111"/>
      <c r="M80" s="111"/>
      <c r="N80" s="111"/>
    </row>
  </sheetData>
  <sheetProtection/>
  <mergeCells count="38">
    <mergeCell ref="L61:N61"/>
    <mergeCell ref="B59:D59"/>
    <mergeCell ref="I59:K59"/>
    <mergeCell ref="A41:A42"/>
    <mergeCell ref="C41:E41"/>
    <mergeCell ref="F41:H41"/>
    <mergeCell ref="I41:K41"/>
    <mergeCell ref="A61:A62"/>
    <mergeCell ref="C61:E61"/>
    <mergeCell ref="F61:H61"/>
    <mergeCell ref="I61:K61"/>
    <mergeCell ref="B78:D78"/>
    <mergeCell ref="I78:K78"/>
    <mergeCell ref="B23:D23"/>
    <mergeCell ref="I23:K23"/>
    <mergeCell ref="B24:D24"/>
    <mergeCell ref="I24:K24"/>
    <mergeCell ref="B77:D77"/>
    <mergeCell ref="I77:K77"/>
    <mergeCell ref="B39:D39"/>
    <mergeCell ref="I39:K39"/>
    <mergeCell ref="A1:N1"/>
    <mergeCell ref="A2:N2"/>
    <mergeCell ref="A3:A4"/>
    <mergeCell ref="C3:E3"/>
    <mergeCell ref="F3:H3"/>
    <mergeCell ref="I3:K3"/>
    <mergeCell ref="L3:N3"/>
    <mergeCell ref="A26:A27"/>
    <mergeCell ref="C26:E26"/>
    <mergeCell ref="F26:H26"/>
    <mergeCell ref="I26:K26"/>
    <mergeCell ref="L26:N26"/>
    <mergeCell ref="B58:D58"/>
    <mergeCell ref="I58:K58"/>
    <mergeCell ref="L41:N41"/>
    <mergeCell ref="B40:D40"/>
    <mergeCell ref="I40:K40"/>
  </mergeCells>
  <printOptions/>
  <pageMargins left="0.26" right="0.19" top="0.71" bottom="0.41" header="0.2" footer="0.18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Z564"/>
  <sheetViews>
    <sheetView tabSelected="1" zoomScaleSheetLayoutView="100" zoomScalePageLayoutView="0" workbookViewId="0" topLeftCell="A260">
      <selection activeCell="K263" sqref="K263"/>
    </sheetView>
  </sheetViews>
  <sheetFormatPr defaultColWidth="9.140625" defaultRowHeight="21.75"/>
  <cols>
    <col min="1" max="1" width="29.421875" style="7" customWidth="1"/>
    <col min="2" max="2" width="10.8515625" style="53" customWidth="1"/>
    <col min="3" max="3" width="9.28125" style="23" customWidth="1"/>
    <col min="4" max="4" width="9.8515625" style="23" customWidth="1"/>
    <col min="5" max="5" width="9.28125" style="23" customWidth="1"/>
    <col min="6" max="6" width="10.421875" style="23" customWidth="1"/>
    <col min="7" max="7" width="9.7109375" style="23" customWidth="1"/>
    <col min="8" max="8" width="9.28125" style="23" customWidth="1"/>
    <col min="9" max="9" width="9.57421875" style="23" customWidth="1"/>
    <col min="10" max="10" width="9.7109375" style="23" customWidth="1"/>
    <col min="11" max="11" width="9.57421875" style="23" customWidth="1"/>
    <col min="12" max="13" width="9.7109375" style="23" customWidth="1"/>
    <col min="14" max="14" width="9.8515625" style="23" customWidth="1"/>
    <col min="15" max="15" width="11.00390625" style="7" customWidth="1"/>
    <col min="16" max="16" width="10.421875" style="7" customWidth="1"/>
    <col min="17" max="16384" width="9.140625" style="7" customWidth="1"/>
  </cols>
  <sheetData>
    <row r="1" spans="1:15" s="9" customFormat="1" ht="20.25" customHeight="1">
      <c r="A1" s="264" t="s">
        <v>114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165">
        <f>SUM(C1:N1)</f>
        <v>0</v>
      </c>
    </row>
    <row r="2" spans="1:15" s="9" customFormat="1" ht="20.25" customHeight="1">
      <c r="A2" s="265" t="s">
        <v>60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31">
        <f>SUM(C2:N2)</f>
        <v>0</v>
      </c>
    </row>
    <row r="3" spans="1:15" s="59" customFormat="1" ht="25.5" customHeight="1">
      <c r="A3" s="243" t="s">
        <v>0</v>
      </c>
      <c r="B3" s="78" t="s">
        <v>1</v>
      </c>
      <c r="C3" s="245" t="s">
        <v>3</v>
      </c>
      <c r="D3" s="245"/>
      <c r="E3" s="245"/>
      <c r="F3" s="245" t="s">
        <v>4</v>
      </c>
      <c r="G3" s="245"/>
      <c r="H3" s="245"/>
      <c r="I3" s="245" t="s">
        <v>5</v>
      </c>
      <c r="J3" s="245"/>
      <c r="K3" s="245"/>
      <c r="L3" s="245" t="s">
        <v>6</v>
      </c>
      <c r="M3" s="245"/>
      <c r="N3" s="245"/>
      <c r="O3" s="58"/>
    </row>
    <row r="4" spans="1:16" s="59" customFormat="1" ht="25.5" customHeight="1">
      <c r="A4" s="244"/>
      <c r="B4" s="78" t="s">
        <v>2</v>
      </c>
      <c r="C4" s="103" t="s">
        <v>180</v>
      </c>
      <c r="D4" s="103" t="s">
        <v>181</v>
      </c>
      <c r="E4" s="103" t="s">
        <v>182</v>
      </c>
      <c r="F4" s="103" t="s">
        <v>183</v>
      </c>
      <c r="G4" s="103" t="s">
        <v>184</v>
      </c>
      <c r="H4" s="104" t="s">
        <v>185</v>
      </c>
      <c r="I4" s="103" t="s">
        <v>186</v>
      </c>
      <c r="J4" s="103" t="s">
        <v>187</v>
      </c>
      <c r="K4" s="103" t="s">
        <v>188</v>
      </c>
      <c r="L4" s="103" t="s">
        <v>189</v>
      </c>
      <c r="M4" s="103" t="s">
        <v>190</v>
      </c>
      <c r="N4" s="103" t="s">
        <v>191</v>
      </c>
      <c r="O4" s="58"/>
      <c r="P4" s="59" t="s">
        <v>10</v>
      </c>
    </row>
    <row r="5" spans="1:15" s="14" customFormat="1" ht="24.75" customHeight="1">
      <c r="A5" s="82" t="s">
        <v>23</v>
      </c>
      <c r="B5" s="152">
        <v>16986752</v>
      </c>
      <c r="C5" s="152">
        <f aca="true" t="shared" si="0" ref="C5:N5">C6+C27+C77</f>
        <v>1790199</v>
      </c>
      <c r="D5" s="152">
        <f t="shared" si="0"/>
        <v>1172051</v>
      </c>
      <c r="E5" s="152">
        <f t="shared" si="0"/>
        <v>1472051</v>
      </c>
      <c r="F5" s="152">
        <f t="shared" si="0"/>
        <v>1276051</v>
      </c>
      <c r="G5" s="152">
        <f t="shared" si="0"/>
        <v>1797052</v>
      </c>
      <c r="H5" s="152">
        <f t="shared" si="0"/>
        <v>1452052</v>
      </c>
      <c r="I5" s="152">
        <f t="shared" si="0"/>
        <v>1262052</v>
      </c>
      <c r="J5" s="152">
        <f t="shared" si="0"/>
        <v>1192052</v>
      </c>
      <c r="K5" s="152">
        <f t="shared" si="0"/>
        <v>1432048</v>
      </c>
      <c r="L5" s="152">
        <f t="shared" si="0"/>
        <v>1177052</v>
      </c>
      <c r="M5" s="152">
        <f t="shared" si="0"/>
        <v>1507048</v>
      </c>
      <c r="N5" s="152">
        <f t="shared" si="0"/>
        <v>1457044</v>
      </c>
      <c r="O5" s="71">
        <f aca="true" t="shared" si="1" ref="O5:O20">SUM(C5:N5)</f>
        <v>16986752</v>
      </c>
    </row>
    <row r="6" spans="1:15" s="14" customFormat="1" ht="24.75" customHeight="1">
      <c r="A6" s="82" t="s">
        <v>24</v>
      </c>
      <c r="B6" s="158">
        <v>10252604</v>
      </c>
      <c r="C6" s="158">
        <f>C7+C13</f>
        <v>854383</v>
      </c>
      <c r="D6" s="158">
        <f aca="true" t="shared" si="2" ref="D6:N6">D7+D13</f>
        <v>854383</v>
      </c>
      <c r="E6" s="158">
        <f t="shared" si="2"/>
        <v>854383</v>
      </c>
      <c r="F6" s="158">
        <f t="shared" si="2"/>
        <v>854383</v>
      </c>
      <c r="G6" s="158">
        <f t="shared" si="2"/>
        <v>854384</v>
      </c>
      <c r="H6" s="158">
        <f t="shared" si="2"/>
        <v>854384</v>
      </c>
      <c r="I6" s="158">
        <f t="shared" si="2"/>
        <v>854384</v>
      </c>
      <c r="J6" s="158">
        <f t="shared" si="2"/>
        <v>854384</v>
      </c>
      <c r="K6" s="158">
        <f t="shared" si="2"/>
        <v>854384</v>
      </c>
      <c r="L6" s="158">
        <f t="shared" si="2"/>
        <v>854384</v>
      </c>
      <c r="M6" s="158">
        <f t="shared" si="2"/>
        <v>854384</v>
      </c>
      <c r="N6" s="158">
        <f t="shared" si="2"/>
        <v>854384</v>
      </c>
      <c r="O6" s="71">
        <f>SUM(C6:N6)</f>
        <v>10252604</v>
      </c>
    </row>
    <row r="7" spans="1:15" s="14" customFormat="1" ht="24.75" customHeight="1">
      <c r="A7" s="79" t="s">
        <v>7</v>
      </c>
      <c r="B7" s="52">
        <v>4414680</v>
      </c>
      <c r="C7" s="52">
        <f>C8+C9+C10+C11+C12</f>
        <v>367890</v>
      </c>
      <c r="D7" s="52">
        <f aca="true" t="shared" si="3" ref="D7:N7">D8+D9+D10+D11+D12</f>
        <v>367890</v>
      </c>
      <c r="E7" s="52">
        <f t="shared" si="3"/>
        <v>367890</v>
      </c>
      <c r="F7" s="52">
        <f t="shared" si="3"/>
        <v>367890</v>
      </c>
      <c r="G7" s="52">
        <f t="shared" si="3"/>
        <v>367890</v>
      </c>
      <c r="H7" s="52">
        <f t="shared" si="3"/>
        <v>367890</v>
      </c>
      <c r="I7" s="52">
        <f t="shared" si="3"/>
        <v>367890</v>
      </c>
      <c r="J7" s="52">
        <f t="shared" si="3"/>
        <v>367890</v>
      </c>
      <c r="K7" s="52">
        <f t="shared" si="3"/>
        <v>367890</v>
      </c>
      <c r="L7" s="52">
        <f t="shared" si="3"/>
        <v>367890</v>
      </c>
      <c r="M7" s="52">
        <f t="shared" si="3"/>
        <v>367890</v>
      </c>
      <c r="N7" s="52">
        <f t="shared" si="3"/>
        <v>367890</v>
      </c>
      <c r="O7" s="5">
        <f t="shared" si="1"/>
        <v>4414680</v>
      </c>
    </row>
    <row r="8" spans="1:15" s="27" customFormat="1" ht="24.75" customHeight="1">
      <c r="A8" s="79" t="s">
        <v>169</v>
      </c>
      <c r="B8" s="52">
        <v>532080</v>
      </c>
      <c r="C8" s="52">
        <v>44340</v>
      </c>
      <c r="D8" s="52">
        <v>44340</v>
      </c>
      <c r="E8" s="52">
        <v>44340</v>
      </c>
      <c r="F8" s="52">
        <v>44340</v>
      </c>
      <c r="G8" s="52">
        <v>44340</v>
      </c>
      <c r="H8" s="52">
        <v>44340</v>
      </c>
      <c r="I8" s="52">
        <v>44340</v>
      </c>
      <c r="J8" s="52">
        <v>44340</v>
      </c>
      <c r="K8" s="52">
        <v>44340</v>
      </c>
      <c r="L8" s="52">
        <v>44340</v>
      </c>
      <c r="M8" s="52">
        <v>44340</v>
      </c>
      <c r="N8" s="52">
        <v>44340</v>
      </c>
      <c r="O8" s="26">
        <f t="shared" si="1"/>
        <v>532080</v>
      </c>
    </row>
    <row r="9" spans="1:15" s="27" customFormat="1" ht="40.5" customHeight="1">
      <c r="A9" s="79" t="s">
        <v>170</v>
      </c>
      <c r="B9" s="52">
        <v>45600</v>
      </c>
      <c r="C9" s="52">
        <v>3800</v>
      </c>
      <c r="D9" s="52">
        <v>3800</v>
      </c>
      <c r="E9" s="52">
        <v>3800</v>
      </c>
      <c r="F9" s="52">
        <v>3800</v>
      </c>
      <c r="G9" s="52">
        <v>3800</v>
      </c>
      <c r="H9" s="52">
        <v>3800</v>
      </c>
      <c r="I9" s="52">
        <v>3800</v>
      </c>
      <c r="J9" s="52">
        <v>3800</v>
      </c>
      <c r="K9" s="52">
        <v>3800</v>
      </c>
      <c r="L9" s="52">
        <v>3800</v>
      </c>
      <c r="M9" s="52">
        <v>3800</v>
      </c>
      <c r="N9" s="52">
        <v>3800</v>
      </c>
      <c r="O9" s="28">
        <f t="shared" si="1"/>
        <v>45600</v>
      </c>
    </row>
    <row r="10" spans="1:16" s="27" customFormat="1" ht="40.5" customHeight="1">
      <c r="A10" s="79" t="s">
        <v>171</v>
      </c>
      <c r="B10" s="52">
        <v>45600</v>
      </c>
      <c r="C10" s="52">
        <v>3800</v>
      </c>
      <c r="D10" s="52">
        <v>3800</v>
      </c>
      <c r="E10" s="52">
        <v>3800</v>
      </c>
      <c r="F10" s="52">
        <v>3800</v>
      </c>
      <c r="G10" s="52">
        <v>3800</v>
      </c>
      <c r="H10" s="52">
        <v>3800</v>
      </c>
      <c r="I10" s="52">
        <v>3800</v>
      </c>
      <c r="J10" s="52">
        <v>3800</v>
      </c>
      <c r="K10" s="52">
        <v>3800</v>
      </c>
      <c r="L10" s="52">
        <v>3800</v>
      </c>
      <c r="M10" s="52">
        <v>3800</v>
      </c>
      <c r="N10" s="52">
        <v>3800</v>
      </c>
      <c r="O10" s="26">
        <f t="shared" si="1"/>
        <v>45600</v>
      </c>
      <c r="P10" s="27" t="s">
        <v>10</v>
      </c>
    </row>
    <row r="11" spans="1:15" s="27" customFormat="1" ht="24.75" customHeight="1">
      <c r="A11" s="79" t="s">
        <v>172</v>
      </c>
      <c r="B11" s="52">
        <v>90720</v>
      </c>
      <c r="C11" s="52">
        <v>7560</v>
      </c>
      <c r="D11" s="52">
        <v>7560</v>
      </c>
      <c r="E11" s="52">
        <v>7560</v>
      </c>
      <c r="F11" s="52">
        <v>7560</v>
      </c>
      <c r="G11" s="52">
        <v>7560</v>
      </c>
      <c r="H11" s="52">
        <v>7560</v>
      </c>
      <c r="I11" s="52">
        <v>7560</v>
      </c>
      <c r="J11" s="52">
        <v>7560</v>
      </c>
      <c r="K11" s="52">
        <v>7560</v>
      </c>
      <c r="L11" s="52">
        <v>7560</v>
      </c>
      <c r="M11" s="52">
        <v>7560</v>
      </c>
      <c r="N11" s="52">
        <v>7560</v>
      </c>
      <c r="O11" s="26">
        <f t="shared" si="1"/>
        <v>90720</v>
      </c>
    </row>
    <row r="12" spans="1:15" s="27" customFormat="1" ht="40.5" customHeight="1">
      <c r="A12" s="79" t="s">
        <v>173</v>
      </c>
      <c r="B12" s="52">
        <v>3700680</v>
      </c>
      <c r="C12" s="52">
        <v>308390</v>
      </c>
      <c r="D12" s="52">
        <v>308390</v>
      </c>
      <c r="E12" s="52">
        <v>308390</v>
      </c>
      <c r="F12" s="52">
        <v>308390</v>
      </c>
      <c r="G12" s="52">
        <v>308390</v>
      </c>
      <c r="H12" s="52">
        <v>308390</v>
      </c>
      <c r="I12" s="52">
        <v>308390</v>
      </c>
      <c r="J12" s="52">
        <v>308390</v>
      </c>
      <c r="K12" s="52">
        <v>308390</v>
      </c>
      <c r="L12" s="52">
        <v>308390</v>
      </c>
      <c r="M12" s="52">
        <v>308390</v>
      </c>
      <c r="N12" s="52">
        <v>308390</v>
      </c>
      <c r="O12" s="26">
        <f t="shared" si="1"/>
        <v>3700680</v>
      </c>
    </row>
    <row r="13" spans="1:15" s="27" customFormat="1" ht="24.75" customHeight="1">
      <c r="A13" s="79" t="s">
        <v>8</v>
      </c>
      <c r="B13" s="52">
        <v>5837924</v>
      </c>
      <c r="C13" s="52">
        <f aca="true" t="shared" si="4" ref="C13:N13">C14+C15+C16+C17+C24+C25+C26</f>
        <v>486493</v>
      </c>
      <c r="D13" s="52">
        <f t="shared" si="4"/>
        <v>486493</v>
      </c>
      <c r="E13" s="52">
        <f t="shared" si="4"/>
        <v>486493</v>
      </c>
      <c r="F13" s="52">
        <f t="shared" si="4"/>
        <v>486493</v>
      </c>
      <c r="G13" s="52">
        <f t="shared" si="4"/>
        <v>486494</v>
      </c>
      <c r="H13" s="52">
        <f t="shared" si="4"/>
        <v>486494</v>
      </c>
      <c r="I13" s="52">
        <f t="shared" si="4"/>
        <v>486494</v>
      </c>
      <c r="J13" s="52">
        <f t="shared" si="4"/>
        <v>486494</v>
      </c>
      <c r="K13" s="52">
        <f t="shared" si="4"/>
        <v>486494</v>
      </c>
      <c r="L13" s="52">
        <f t="shared" si="4"/>
        <v>486494</v>
      </c>
      <c r="M13" s="52">
        <f t="shared" si="4"/>
        <v>486494</v>
      </c>
      <c r="N13" s="52">
        <f t="shared" si="4"/>
        <v>486494</v>
      </c>
      <c r="O13" s="28">
        <f t="shared" si="1"/>
        <v>5837924</v>
      </c>
    </row>
    <row r="14" spans="1:15" s="27" customFormat="1" ht="24.75" customHeight="1">
      <c r="A14" s="79" t="s">
        <v>174</v>
      </c>
      <c r="B14" s="52">
        <v>2547440</v>
      </c>
      <c r="C14" s="76">
        <v>212286</v>
      </c>
      <c r="D14" s="76">
        <v>212286</v>
      </c>
      <c r="E14" s="76">
        <v>212286</v>
      </c>
      <c r="F14" s="76">
        <v>212286</v>
      </c>
      <c r="G14" s="76">
        <v>212287</v>
      </c>
      <c r="H14" s="76">
        <v>212287</v>
      </c>
      <c r="I14" s="76">
        <v>212287</v>
      </c>
      <c r="J14" s="76">
        <v>212287</v>
      </c>
      <c r="K14" s="76">
        <v>212287</v>
      </c>
      <c r="L14" s="76">
        <v>212287</v>
      </c>
      <c r="M14" s="76">
        <v>212287</v>
      </c>
      <c r="N14" s="76">
        <v>212287</v>
      </c>
      <c r="O14" s="28">
        <f t="shared" si="1"/>
        <v>2547440</v>
      </c>
    </row>
    <row r="15" spans="1:26" s="14" customFormat="1" ht="24.75" customHeight="1">
      <c r="A15" s="79" t="s">
        <v>175</v>
      </c>
      <c r="B15" s="52">
        <v>84000</v>
      </c>
      <c r="C15" s="52">
        <v>7000</v>
      </c>
      <c r="D15" s="52">
        <v>7000</v>
      </c>
      <c r="E15" s="52">
        <v>7000</v>
      </c>
      <c r="F15" s="52">
        <v>7000</v>
      </c>
      <c r="G15" s="52">
        <v>7000</v>
      </c>
      <c r="H15" s="52">
        <v>7000</v>
      </c>
      <c r="I15" s="52">
        <v>7000</v>
      </c>
      <c r="J15" s="52">
        <v>7000</v>
      </c>
      <c r="K15" s="52">
        <v>7000</v>
      </c>
      <c r="L15" s="52">
        <v>7000</v>
      </c>
      <c r="M15" s="52">
        <v>7000</v>
      </c>
      <c r="N15" s="52">
        <v>7000</v>
      </c>
      <c r="O15" s="28">
        <f t="shared" si="1"/>
        <v>84000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spans="1:26" s="14" customFormat="1" ht="24.75" customHeight="1">
      <c r="A16" s="79" t="s">
        <v>176</v>
      </c>
      <c r="B16" s="52">
        <v>168000</v>
      </c>
      <c r="C16" s="52">
        <v>14000</v>
      </c>
      <c r="D16" s="52">
        <v>14000</v>
      </c>
      <c r="E16" s="52">
        <v>14000</v>
      </c>
      <c r="F16" s="52">
        <v>14000</v>
      </c>
      <c r="G16" s="52">
        <v>14000</v>
      </c>
      <c r="H16" s="52">
        <v>14000</v>
      </c>
      <c r="I16" s="52">
        <v>14000</v>
      </c>
      <c r="J16" s="52">
        <v>14000</v>
      </c>
      <c r="K16" s="52">
        <v>14000</v>
      </c>
      <c r="L16" s="52">
        <v>14000</v>
      </c>
      <c r="M16" s="52">
        <v>14000</v>
      </c>
      <c r="N16" s="52">
        <v>14000</v>
      </c>
      <c r="O16" s="28">
        <f t="shared" si="1"/>
        <v>168000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spans="1:15" s="14" customFormat="1" ht="24.75" customHeight="1">
      <c r="A17" s="82" t="s">
        <v>177</v>
      </c>
      <c r="B17" s="52">
        <v>252240</v>
      </c>
      <c r="C17" s="52">
        <v>21020</v>
      </c>
      <c r="D17" s="52">
        <v>21020</v>
      </c>
      <c r="E17" s="52">
        <v>21020</v>
      </c>
      <c r="F17" s="52">
        <v>21020</v>
      </c>
      <c r="G17" s="52">
        <v>21020</v>
      </c>
      <c r="H17" s="52">
        <v>21020</v>
      </c>
      <c r="I17" s="52">
        <v>21020</v>
      </c>
      <c r="J17" s="52">
        <v>21020</v>
      </c>
      <c r="K17" s="52">
        <v>21020</v>
      </c>
      <c r="L17" s="52">
        <v>21020</v>
      </c>
      <c r="M17" s="52">
        <v>21020</v>
      </c>
      <c r="N17" s="52">
        <v>21020</v>
      </c>
      <c r="O17" s="29">
        <f t="shared" si="1"/>
        <v>252240</v>
      </c>
    </row>
    <row r="18" spans="1:15" s="14" customFormat="1" ht="24.75" customHeight="1">
      <c r="A18" s="183"/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29"/>
    </row>
    <row r="19" spans="1:15" s="14" customFormat="1" ht="24.75" customHeight="1">
      <c r="A19" s="170" t="s">
        <v>38</v>
      </c>
      <c r="B19" s="169"/>
      <c r="C19" s="169"/>
      <c r="D19" s="169"/>
      <c r="E19" s="167" t="s">
        <v>39</v>
      </c>
      <c r="F19" s="167"/>
      <c r="G19" s="167"/>
      <c r="H19" s="168" t="s">
        <v>38</v>
      </c>
      <c r="I19" s="168" t="s">
        <v>10</v>
      </c>
      <c r="J19" s="168"/>
      <c r="K19" s="169"/>
      <c r="L19" s="168" t="s">
        <v>40</v>
      </c>
      <c r="M19" s="168"/>
      <c r="N19" s="173"/>
      <c r="O19" s="29">
        <f t="shared" si="1"/>
        <v>0</v>
      </c>
    </row>
    <row r="20" spans="1:15" s="14" customFormat="1" ht="24.75" customHeight="1">
      <c r="A20" s="170"/>
      <c r="B20" s="241" t="s">
        <v>46</v>
      </c>
      <c r="C20" s="241"/>
      <c r="D20" s="241"/>
      <c r="E20" s="167"/>
      <c r="F20" s="167"/>
      <c r="G20" s="168"/>
      <c r="H20" s="168"/>
      <c r="I20" s="241" t="s">
        <v>41</v>
      </c>
      <c r="J20" s="241"/>
      <c r="K20" s="241"/>
      <c r="L20" s="167"/>
      <c r="M20" s="167"/>
      <c r="N20" s="173"/>
      <c r="O20" s="29">
        <f t="shared" si="1"/>
        <v>0</v>
      </c>
    </row>
    <row r="21" spans="1:15" s="14" customFormat="1" ht="24.75" customHeight="1">
      <c r="A21" s="170" t="s">
        <v>42</v>
      </c>
      <c r="B21" s="242" t="s">
        <v>43</v>
      </c>
      <c r="C21" s="242"/>
      <c r="D21" s="242"/>
      <c r="E21" s="167"/>
      <c r="F21" s="167"/>
      <c r="G21" s="168"/>
      <c r="H21" s="168" t="s">
        <v>42</v>
      </c>
      <c r="I21" s="242" t="s">
        <v>44</v>
      </c>
      <c r="J21" s="242"/>
      <c r="K21" s="242"/>
      <c r="L21" s="171"/>
      <c r="M21" s="171"/>
      <c r="N21" s="174"/>
      <c r="O21" s="29"/>
    </row>
    <row r="22" spans="1:15" s="59" customFormat="1" ht="25.5" customHeight="1">
      <c r="A22" s="243" t="s">
        <v>0</v>
      </c>
      <c r="B22" s="78" t="s">
        <v>1</v>
      </c>
      <c r="C22" s="245" t="s">
        <v>3</v>
      </c>
      <c r="D22" s="245"/>
      <c r="E22" s="245"/>
      <c r="F22" s="245" t="s">
        <v>4</v>
      </c>
      <c r="G22" s="245"/>
      <c r="H22" s="245"/>
      <c r="I22" s="245" t="s">
        <v>5</v>
      </c>
      <c r="J22" s="245"/>
      <c r="K22" s="245"/>
      <c r="L22" s="245" t="s">
        <v>6</v>
      </c>
      <c r="M22" s="245"/>
      <c r="N22" s="245"/>
      <c r="O22" s="58"/>
    </row>
    <row r="23" spans="1:16" s="59" customFormat="1" ht="25.5" customHeight="1">
      <c r="A23" s="244"/>
      <c r="B23" s="78" t="s">
        <v>2</v>
      </c>
      <c r="C23" s="103" t="s">
        <v>180</v>
      </c>
      <c r="D23" s="103" t="s">
        <v>181</v>
      </c>
      <c r="E23" s="103" t="s">
        <v>182</v>
      </c>
      <c r="F23" s="103" t="s">
        <v>183</v>
      </c>
      <c r="G23" s="103" t="s">
        <v>184</v>
      </c>
      <c r="H23" s="104" t="s">
        <v>185</v>
      </c>
      <c r="I23" s="103" t="s">
        <v>186</v>
      </c>
      <c r="J23" s="103" t="s">
        <v>187</v>
      </c>
      <c r="K23" s="103" t="s">
        <v>188</v>
      </c>
      <c r="L23" s="103" t="s">
        <v>189</v>
      </c>
      <c r="M23" s="103" t="s">
        <v>190</v>
      </c>
      <c r="N23" s="103" t="s">
        <v>191</v>
      </c>
      <c r="O23" s="58"/>
      <c r="P23" s="59" t="s">
        <v>10</v>
      </c>
    </row>
    <row r="24" spans="1:15" s="59" customFormat="1" ht="25.5" customHeight="1">
      <c r="A24" s="83" t="s">
        <v>178</v>
      </c>
      <c r="B24" s="51">
        <v>2305464</v>
      </c>
      <c r="C24" s="52">
        <v>192122</v>
      </c>
      <c r="D24" s="52">
        <v>192122</v>
      </c>
      <c r="E24" s="52">
        <v>192122</v>
      </c>
      <c r="F24" s="52">
        <v>192122</v>
      </c>
      <c r="G24" s="52">
        <v>192122</v>
      </c>
      <c r="H24" s="52">
        <v>192122</v>
      </c>
      <c r="I24" s="52">
        <v>192122</v>
      </c>
      <c r="J24" s="52">
        <v>192122</v>
      </c>
      <c r="K24" s="52">
        <v>192122</v>
      </c>
      <c r="L24" s="52">
        <v>192122</v>
      </c>
      <c r="M24" s="52">
        <v>192122</v>
      </c>
      <c r="N24" s="52">
        <v>192122</v>
      </c>
      <c r="O24" s="66">
        <f aca="true" t="shared" si="5" ref="O24:O29">SUM(C24:N24)</f>
        <v>2305464</v>
      </c>
    </row>
    <row r="25" spans="1:15" s="59" customFormat="1" ht="25.5" customHeight="1">
      <c r="A25" s="79" t="s">
        <v>179</v>
      </c>
      <c r="B25" s="52">
        <v>191820</v>
      </c>
      <c r="C25" s="52">
        <v>15985</v>
      </c>
      <c r="D25" s="52">
        <v>15985</v>
      </c>
      <c r="E25" s="52">
        <v>15985</v>
      </c>
      <c r="F25" s="52">
        <v>15985</v>
      </c>
      <c r="G25" s="52">
        <v>15985</v>
      </c>
      <c r="H25" s="52">
        <v>15985</v>
      </c>
      <c r="I25" s="52">
        <v>15985</v>
      </c>
      <c r="J25" s="52">
        <v>15985</v>
      </c>
      <c r="K25" s="52">
        <v>15985</v>
      </c>
      <c r="L25" s="52">
        <v>15985</v>
      </c>
      <c r="M25" s="52">
        <v>15985</v>
      </c>
      <c r="N25" s="52">
        <v>15985</v>
      </c>
      <c r="O25" s="66">
        <f t="shared" si="5"/>
        <v>191820</v>
      </c>
    </row>
    <row r="26" spans="1:15" s="59" customFormat="1" ht="25.5" customHeight="1">
      <c r="A26" s="79" t="s">
        <v>116</v>
      </c>
      <c r="B26" s="52">
        <v>288960</v>
      </c>
      <c r="C26" s="52">
        <v>24080</v>
      </c>
      <c r="D26" s="52">
        <v>24080</v>
      </c>
      <c r="E26" s="52">
        <v>24080</v>
      </c>
      <c r="F26" s="52">
        <v>24080</v>
      </c>
      <c r="G26" s="52">
        <v>24080</v>
      </c>
      <c r="H26" s="52">
        <v>24080</v>
      </c>
      <c r="I26" s="52">
        <v>24080</v>
      </c>
      <c r="J26" s="52">
        <v>24080</v>
      </c>
      <c r="K26" s="52">
        <v>24080</v>
      </c>
      <c r="L26" s="52">
        <v>24080</v>
      </c>
      <c r="M26" s="52">
        <v>24080</v>
      </c>
      <c r="N26" s="52">
        <v>24080</v>
      </c>
      <c r="O26" s="66">
        <f t="shared" si="5"/>
        <v>288960</v>
      </c>
    </row>
    <row r="27" spans="1:16" s="18" customFormat="1" ht="25.5" customHeight="1">
      <c r="A27" s="82" t="s">
        <v>18</v>
      </c>
      <c r="B27" s="152">
        <v>6620148</v>
      </c>
      <c r="C27" s="152">
        <f>C28+C34+C64+C72</f>
        <v>935816</v>
      </c>
      <c r="D27" s="152">
        <f aca="true" t="shared" si="6" ref="D27:N27">D28+D34+D64+D72</f>
        <v>317668</v>
      </c>
      <c r="E27" s="152">
        <f t="shared" si="6"/>
        <v>617668</v>
      </c>
      <c r="F27" s="152">
        <f t="shared" si="6"/>
        <v>307668</v>
      </c>
      <c r="G27" s="152">
        <f t="shared" si="6"/>
        <v>942668</v>
      </c>
      <c r="H27" s="152">
        <f t="shared" si="6"/>
        <v>597668</v>
      </c>
      <c r="I27" s="152">
        <f t="shared" si="6"/>
        <v>407668</v>
      </c>
      <c r="J27" s="152">
        <f t="shared" si="6"/>
        <v>337668</v>
      </c>
      <c r="K27" s="152">
        <f t="shared" si="6"/>
        <v>577664</v>
      </c>
      <c r="L27" s="152">
        <f t="shared" si="6"/>
        <v>322668</v>
      </c>
      <c r="M27" s="152">
        <f t="shared" si="6"/>
        <v>652664</v>
      </c>
      <c r="N27" s="152">
        <f t="shared" si="6"/>
        <v>602660</v>
      </c>
      <c r="O27" s="66">
        <f t="shared" si="5"/>
        <v>6620148</v>
      </c>
      <c r="P27" s="94"/>
    </row>
    <row r="28" spans="1:15" s="14" customFormat="1" ht="25.5" customHeight="1">
      <c r="A28" s="79" t="s">
        <v>192</v>
      </c>
      <c r="B28" s="148">
        <v>810148</v>
      </c>
      <c r="C28" s="81">
        <f>C29+C31+C32+C33</f>
        <v>644148</v>
      </c>
      <c r="D28" s="81">
        <f aca="true" t="shared" si="7" ref="D28:N28">D29+D31+D32+D33</f>
        <v>6000</v>
      </c>
      <c r="E28" s="81">
        <f t="shared" si="7"/>
        <v>41000</v>
      </c>
      <c r="F28" s="81">
        <f t="shared" si="7"/>
        <v>6000</v>
      </c>
      <c r="G28" s="81">
        <f t="shared" si="7"/>
        <v>11000</v>
      </c>
      <c r="H28" s="81">
        <f t="shared" si="7"/>
        <v>6000</v>
      </c>
      <c r="I28" s="81">
        <f t="shared" si="7"/>
        <v>16000</v>
      </c>
      <c r="J28" s="81">
        <f t="shared" si="7"/>
        <v>36000</v>
      </c>
      <c r="K28" s="81">
        <f t="shared" si="7"/>
        <v>16000</v>
      </c>
      <c r="L28" s="81">
        <f t="shared" si="7"/>
        <v>6000</v>
      </c>
      <c r="M28" s="81">
        <f t="shared" si="7"/>
        <v>6000</v>
      </c>
      <c r="N28" s="81">
        <f t="shared" si="7"/>
        <v>16000</v>
      </c>
      <c r="O28" s="29">
        <f t="shared" si="5"/>
        <v>810148</v>
      </c>
    </row>
    <row r="29" spans="1:15" s="14" customFormat="1" ht="40.5" customHeight="1">
      <c r="A29" s="88" t="s">
        <v>193</v>
      </c>
      <c r="B29" s="81">
        <v>638148</v>
      </c>
      <c r="C29" s="81">
        <v>638148</v>
      </c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29">
        <f t="shared" si="5"/>
        <v>638148</v>
      </c>
    </row>
    <row r="30" spans="1:15" s="14" customFormat="1" ht="40.5" customHeight="1">
      <c r="A30" s="93" t="s">
        <v>194</v>
      </c>
      <c r="B30" s="81">
        <v>638148</v>
      </c>
      <c r="C30" s="81">
        <v>638148</v>
      </c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29">
        <f aca="true" t="shared" si="8" ref="O30:O38">SUM(C30:N30)</f>
        <v>638148</v>
      </c>
    </row>
    <row r="31" spans="1:15" s="14" customFormat="1" ht="40.5" customHeight="1">
      <c r="A31" s="89" t="s">
        <v>195</v>
      </c>
      <c r="B31" s="81">
        <v>40000</v>
      </c>
      <c r="C31" s="81"/>
      <c r="D31" s="81"/>
      <c r="E31" s="81">
        <v>5000</v>
      </c>
      <c r="F31" s="81"/>
      <c r="G31" s="81">
        <v>5000</v>
      </c>
      <c r="H31" s="81"/>
      <c r="I31" s="81">
        <v>10000</v>
      </c>
      <c r="J31" s="81"/>
      <c r="K31" s="81">
        <v>10000</v>
      </c>
      <c r="L31" s="81"/>
      <c r="M31" s="81"/>
      <c r="N31" s="81">
        <v>10000</v>
      </c>
      <c r="O31" s="29">
        <f>SUM(E31:N31)</f>
        <v>40000</v>
      </c>
    </row>
    <row r="32" spans="1:15" s="14" customFormat="1" ht="25.5" customHeight="1">
      <c r="A32" s="89" t="s">
        <v>196</v>
      </c>
      <c r="B32" s="81">
        <v>72000</v>
      </c>
      <c r="C32" s="81">
        <v>6000</v>
      </c>
      <c r="D32" s="81">
        <v>6000</v>
      </c>
      <c r="E32" s="81">
        <v>6000</v>
      </c>
      <c r="F32" s="81">
        <v>6000</v>
      </c>
      <c r="G32" s="81">
        <v>6000</v>
      </c>
      <c r="H32" s="81">
        <v>6000</v>
      </c>
      <c r="I32" s="81">
        <v>6000</v>
      </c>
      <c r="J32" s="81">
        <v>6000</v>
      </c>
      <c r="K32" s="81">
        <v>6000</v>
      </c>
      <c r="L32" s="81">
        <v>6000</v>
      </c>
      <c r="M32" s="81">
        <v>6000</v>
      </c>
      <c r="N32" s="81">
        <v>6000</v>
      </c>
      <c r="O32" s="29">
        <f t="shared" si="8"/>
        <v>72000</v>
      </c>
    </row>
    <row r="33" spans="1:15" s="14" customFormat="1" ht="25.5" customHeight="1">
      <c r="A33" s="89" t="s">
        <v>197</v>
      </c>
      <c r="B33" s="81">
        <v>60000</v>
      </c>
      <c r="C33" s="81"/>
      <c r="D33" s="81"/>
      <c r="E33" s="81">
        <v>30000</v>
      </c>
      <c r="F33" s="81"/>
      <c r="G33" s="81"/>
      <c r="H33" s="81"/>
      <c r="I33" s="81"/>
      <c r="J33" s="81">
        <v>30000</v>
      </c>
      <c r="K33" s="81"/>
      <c r="L33" s="81"/>
      <c r="M33" s="81"/>
      <c r="N33" s="81"/>
      <c r="O33" s="29">
        <f t="shared" si="8"/>
        <v>60000</v>
      </c>
    </row>
    <row r="34" spans="1:15" s="14" customFormat="1" ht="25.5" customHeight="1">
      <c r="A34" s="231" t="s">
        <v>198</v>
      </c>
      <c r="B34" s="150">
        <v>1910000</v>
      </c>
      <c r="C34" s="150">
        <f>C43+C44+C45+C46+C47+C48+C49+C50+C51+C52+C53</f>
        <v>25000</v>
      </c>
      <c r="D34" s="150">
        <f aca="true" t="shared" si="9" ref="D34:N34">D43+D44+D45+D46+D47+D48+D49+D50+D51+D52+D53</f>
        <v>45000</v>
      </c>
      <c r="E34" s="150">
        <f t="shared" si="9"/>
        <v>130000</v>
      </c>
      <c r="F34" s="150">
        <f t="shared" si="9"/>
        <v>35000</v>
      </c>
      <c r="G34" s="150">
        <f t="shared" si="9"/>
        <v>665000</v>
      </c>
      <c r="H34" s="150">
        <f t="shared" si="9"/>
        <v>155000</v>
      </c>
      <c r="I34" s="150">
        <f t="shared" si="9"/>
        <v>120000</v>
      </c>
      <c r="J34" s="150">
        <f t="shared" si="9"/>
        <v>35000</v>
      </c>
      <c r="K34" s="150">
        <f t="shared" si="9"/>
        <v>125000</v>
      </c>
      <c r="L34" s="150">
        <f t="shared" si="9"/>
        <v>50000</v>
      </c>
      <c r="M34" s="150">
        <f t="shared" si="9"/>
        <v>375000</v>
      </c>
      <c r="N34" s="150">
        <f t="shared" si="9"/>
        <v>150000</v>
      </c>
      <c r="O34" s="29">
        <f t="shared" si="8"/>
        <v>1910000</v>
      </c>
    </row>
    <row r="35" spans="1:15" s="14" customFormat="1" ht="25.5" customHeight="1">
      <c r="A35" s="90" t="s">
        <v>199</v>
      </c>
      <c r="B35" s="87">
        <v>1910000</v>
      </c>
      <c r="C35" s="150">
        <v>25000</v>
      </c>
      <c r="D35" s="150">
        <v>45000</v>
      </c>
      <c r="E35" s="150">
        <v>130000</v>
      </c>
      <c r="F35" s="150">
        <v>35000</v>
      </c>
      <c r="G35" s="150">
        <v>665000</v>
      </c>
      <c r="H35" s="150">
        <v>155000</v>
      </c>
      <c r="I35" s="150">
        <v>120000</v>
      </c>
      <c r="J35" s="150">
        <v>35000</v>
      </c>
      <c r="K35" s="150">
        <v>125000</v>
      </c>
      <c r="L35" s="150">
        <v>50000</v>
      </c>
      <c r="M35" s="150">
        <v>375000</v>
      </c>
      <c r="N35" s="150">
        <v>150000</v>
      </c>
      <c r="O35" s="29">
        <f t="shared" si="8"/>
        <v>1910000</v>
      </c>
    </row>
    <row r="36" spans="1:15" s="14" customFormat="1" ht="25.5" customHeight="1">
      <c r="A36" s="208"/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9"/>
    </row>
    <row r="37" spans="1:15" s="14" customFormat="1" ht="25.5" customHeight="1">
      <c r="A37" s="208"/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9"/>
    </row>
    <row r="38" spans="1:15" s="14" customFormat="1" ht="25.5" customHeight="1">
      <c r="A38" s="170" t="s">
        <v>38</v>
      </c>
      <c r="B38" s="169"/>
      <c r="C38" s="169"/>
      <c r="D38" s="169"/>
      <c r="E38" s="167" t="s">
        <v>39</v>
      </c>
      <c r="F38" s="167"/>
      <c r="G38" s="167"/>
      <c r="H38" s="168" t="s">
        <v>38</v>
      </c>
      <c r="I38" s="168" t="s">
        <v>10</v>
      </c>
      <c r="J38" s="168"/>
      <c r="K38" s="169"/>
      <c r="L38" s="168" t="s">
        <v>40</v>
      </c>
      <c r="M38" s="168"/>
      <c r="N38" s="173"/>
      <c r="O38" s="29">
        <f t="shared" si="8"/>
        <v>0</v>
      </c>
    </row>
    <row r="39" spans="1:16" s="14" customFormat="1" ht="25.5" customHeight="1">
      <c r="A39" s="170"/>
      <c r="B39" s="241" t="s">
        <v>46</v>
      </c>
      <c r="C39" s="241"/>
      <c r="D39" s="241"/>
      <c r="E39" s="167"/>
      <c r="F39" s="167"/>
      <c r="G39" s="168"/>
      <c r="H39" s="168"/>
      <c r="I39" s="241" t="s">
        <v>41</v>
      </c>
      <c r="J39" s="241"/>
      <c r="K39" s="241"/>
      <c r="L39" s="167"/>
      <c r="M39" s="167"/>
      <c r="N39" s="173"/>
      <c r="O39" s="29">
        <v>100000</v>
      </c>
      <c r="P39" s="77"/>
    </row>
    <row r="40" spans="1:15" s="14" customFormat="1" ht="43.5" customHeight="1">
      <c r="A40" s="170" t="s">
        <v>42</v>
      </c>
      <c r="B40" s="242" t="s">
        <v>43</v>
      </c>
      <c r="C40" s="242"/>
      <c r="D40" s="242"/>
      <c r="E40" s="167"/>
      <c r="F40" s="167"/>
      <c r="G40" s="168"/>
      <c r="H40" s="168" t="s">
        <v>42</v>
      </c>
      <c r="I40" s="242" t="s">
        <v>44</v>
      </c>
      <c r="J40" s="242"/>
      <c r="K40" s="242"/>
      <c r="L40" s="171"/>
      <c r="M40" s="171"/>
      <c r="N40" s="174"/>
      <c r="O40" s="29">
        <f>SUM(C40:N40)</f>
        <v>0</v>
      </c>
    </row>
    <row r="41" spans="1:15" s="59" customFormat="1" ht="25.5" customHeight="1">
      <c r="A41" s="246" t="s">
        <v>0</v>
      </c>
      <c r="B41" s="91" t="s">
        <v>1</v>
      </c>
      <c r="C41" s="248" t="s">
        <v>3</v>
      </c>
      <c r="D41" s="248"/>
      <c r="E41" s="248"/>
      <c r="F41" s="248" t="s">
        <v>4</v>
      </c>
      <c r="G41" s="248"/>
      <c r="H41" s="248"/>
      <c r="I41" s="248" t="s">
        <v>5</v>
      </c>
      <c r="J41" s="248"/>
      <c r="K41" s="248"/>
      <c r="L41" s="248" t="s">
        <v>6</v>
      </c>
      <c r="M41" s="248"/>
      <c r="N41" s="248"/>
      <c r="O41" s="58"/>
    </row>
    <row r="42" spans="1:17" s="59" customFormat="1" ht="25.5" customHeight="1">
      <c r="A42" s="247"/>
      <c r="B42" s="78" t="s">
        <v>2</v>
      </c>
      <c r="C42" s="103" t="s">
        <v>180</v>
      </c>
      <c r="D42" s="103" t="s">
        <v>181</v>
      </c>
      <c r="E42" s="103" t="s">
        <v>182</v>
      </c>
      <c r="F42" s="103" t="s">
        <v>183</v>
      </c>
      <c r="G42" s="103" t="s">
        <v>184</v>
      </c>
      <c r="H42" s="104" t="s">
        <v>185</v>
      </c>
      <c r="I42" s="103" t="s">
        <v>186</v>
      </c>
      <c r="J42" s="103" t="s">
        <v>187</v>
      </c>
      <c r="K42" s="103" t="s">
        <v>188</v>
      </c>
      <c r="L42" s="103" t="s">
        <v>189</v>
      </c>
      <c r="M42" s="103" t="s">
        <v>190</v>
      </c>
      <c r="N42" s="103" t="s">
        <v>191</v>
      </c>
      <c r="O42" s="58"/>
      <c r="Q42" s="59" t="s">
        <v>10</v>
      </c>
    </row>
    <row r="43" spans="1:15" s="59" customFormat="1" ht="25.5" customHeight="1">
      <c r="A43" s="89" t="s">
        <v>200</v>
      </c>
      <c r="B43" s="81">
        <v>300000</v>
      </c>
      <c r="C43" s="81">
        <v>25000</v>
      </c>
      <c r="D43" s="81">
        <v>25000</v>
      </c>
      <c r="E43" s="81">
        <v>25000</v>
      </c>
      <c r="F43" s="81">
        <v>25000</v>
      </c>
      <c r="G43" s="81">
        <v>25000</v>
      </c>
      <c r="H43" s="81">
        <v>25000</v>
      </c>
      <c r="I43" s="81">
        <v>25000</v>
      </c>
      <c r="J43" s="81">
        <v>25000</v>
      </c>
      <c r="K43" s="81">
        <v>25000</v>
      </c>
      <c r="L43" s="81">
        <v>25000</v>
      </c>
      <c r="M43" s="81">
        <v>25000</v>
      </c>
      <c r="N43" s="81">
        <v>25000</v>
      </c>
      <c r="O43" s="29">
        <f aca="true" t="shared" si="10" ref="O43:O49">SUM(C43:N43)</f>
        <v>300000</v>
      </c>
    </row>
    <row r="44" spans="1:15" s="59" customFormat="1" ht="25.5" customHeight="1">
      <c r="A44" s="89" t="s">
        <v>201</v>
      </c>
      <c r="B44" s="81">
        <v>100000</v>
      </c>
      <c r="C44" s="81"/>
      <c r="D44" s="81">
        <v>10000</v>
      </c>
      <c r="E44" s="81">
        <v>20000</v>
      </c>
      <c r="F44" s="81"/>
      <c r="G44" s="81">
        <v>20000</v>
      </c>
      <c r="H44" s="81"/>
      <c r="I44" s="81">
        <v>20000</v>
      </c>
      <c r="J44" s="81"/>
      <c r="K44" s="81"/>
      <c r="L44" s="81">
        <v>15000</v>
      </c>
      <c r="M44" s="81">
        <v>5000</v>
      </c>
      <c r="N44" s="81">
        <v>10000</v>
      </c>
      <c r="O44" s="29">
        <f t="shared" si="10"/>
        <v>100000</v>
      </c>
    </row>
    <row r="45" spans="1:15" s="59" customFormat="1" ht="25.5" customHeight="1">
      <c r="A45" s="89" t="s">
        <v>202</v>
      </c>
      <c r="B45" s="81">
        <v>30000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>
        <v>30000</v>
      </c>
      <c r="O45" s="29">
        <f t="shared" si="10"/>
        <v>30000</v>
      </c>
    </row>
    <row r="46" spans="1:15" s="59" customFormat="1" ht="23.25" customHeight="1">
      <c r="A46" s="89" t="s">
        <v>203</v>
      </c>
      <c r="B46" s="81">
        <v>60000</v>
      </c>
      <c r="C46" s="81"/>
      <c r="D46" s="81"/>
      <c r="E46" s="81">
        <v>15000</v>
      </c>
      <c r="F46" s="81"/>
      <c r="G46" s="81">
        <v>10000</v>
      </c>
      <c r="H46" s="81">
        <v>15000</v>
      </c>
      <c r="I46" s="81"/>
      <c r="J46" s="81"/>
      <c r="K46" s="81">
        <v>10000</v>
      </c>
      <c r="L46" s="81"/>
      <c r="M46" s="81"/>
      <c r="N46" s="81">
        <v>10000</v>
      </c>
      <c r="O46" s="29">
        <f t="shared" si="10"/>
        <v>60000</v>
      </c>
    </row>
    <row r="47" spans="1:15" s="14" customFormat="1" ht="36" customHeight="1">
      <c r="A47" s="89" t="s">
        <v>204</v>
      </c>
      <c r="B47" s="81">
        <v>50000</v>
      </c>
      <c r="C47" s="81"/>
      <c r="D47" s="81"/>
      <c r="E47" s="81"/>
      <c r="F47" s="81"/>
      <c r="G47" s="81"/>
      <c r="H47" s="81"/>
      <c r="I47" s="81">
        <v>25000</v>
      </c>
      <c r="J47" s="81"/>
      <c r="K47" s="81"/>
      <c r="L47" s="81"/>
      <c r="M47" s="81"/>
      <c r="N47" s="81">
        <v>25000</v>
      </c>
      <c r="O47" s="29">
        <f t="shared" si="10"/>
        <v>50000</v>
      </c>
    </row>
    <row r="48" spans="1:15" s="14" customFormat="1" ht="40.5" customHeight="1">
      <c r="A48" s="89" t="s">
        <v>205</v>
      </c>
      <c r="B48" s="81">
        <v>40000</v>
      </c>
      <c r="C48" s="81"/>
      <c r="D48" s="81"/>
      <c r="E48" s="81"/>
      <c r="F48" s="81"/>
      <c r="G48" s="81"/>
      <c r="H48" s="81"/>
      <c r="I48" s="81">
        <v>40000</v>
      </c>
      <c r="J48" s="81"/>
      <c r="K48" s="81"/>
      <c r="L48" s="81"/>
      <c r="M48" s="81"/>
      <c r="N48" s="81"/>
      <c r="O48" s="29">
        <f t="shared" si="10"/>
        <v>40000</v>
      </c>
    </row>
    <row r="49" spans="1:16" s="14" customFormat="1" ht="36.75" customHeight="1">
      <c r="A49" s="89" t="s">
        <v>206</v>
      </c>
      <c r="B49" s="81">
        <v>30000</v>
      </c>
      <c r="C49" s="92"/>
      <c r="D49" s="92"/>
      <c r="E49" s="92"/>
      <c r="F49" s="92"/>
      <c r="G49" s="92"/>
      <c r="H49" s="92">
        <v>30000</v>
      </c>
      <c r="I49" s="92"/>
      <c r="J49" s="92"/>
      <c r="K49" s="92"/>
      <c r="L49" s="92"/>
      <c r="M49" s="92"/>
      <c r="N49" s="92"/>
      <c r="O49" s="29">
        <f t="shared" si="10"/>
        <v>30000</v>
      </c>
      <c r="P49" s="77"/>
    </row>
    <row r="50" spans="1:15" s="14" customFormat="1" ht="25.5" customHeight="1">
      <c r="A50" s="89" t="s">
        <v>207</v>
      </c>
      <c r="B50" s="81">
        <v>300000</v>
      </c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>
        <v>300000</v>
      </c>
      <c r="N50" s="81"/>
      <c r="O50" s="29">
        <f>SUM(C50:N50)</f>
        <v>300000</v>
      </c>
    </row>
    <row r="51" spans="1:15" s="14" customFormat="1" ht="20.25" customHeight="1">
      <c r="A51" s="89" t="s">
        <v>117</v>
      </c>
      <c r="B51" s="81">
        <v>100000</v>
      </c>
      <c r="C51" s="81"/>
      <c r="D51" s="81">
        <v>10000</v>
      </c>
      <c r="E51" s="81">
        <v>10000</v>
      </c>
      <c r="F51" s="81">
        <v>10000</v>
      </c>
      <c r="G51" s="81">
        <v>10000</v>
      </c>
      <c r="H51" s="81">
        <v>10000</v>
      </c>
      <c r="I51" s="81">
        <v>10000</v>
      </c>
      <c r="J51" s="81">
        <v>10000</v>
      </c>
      <c r="K51" s="81">
        <v>10000</v>
      </c>
      <c r="L51" s="81">
        <v>10000</v>
      </c>
      <c r="M51" s="81">
        <v>10000</v>
      </c>
      <c r="N51" s="81"/>
      <c r="O51" s="29">
        <f>SUM(C51:N51)</f>
        <v>100000</v>
      </c>
    </row>
    <row r="52" spans="1:15" s="14" customFormat="1" ht="41.25" customHeight="1">
      <c r="A52" s="89" t="s">
        <v>118</v>
      </c>
      <c r="B52" s="81">
        <v>600000</v>
      </c>
      <c r="C52" s="81"/>
      <c r="D52" s="81"/>
      <c r="E52" s="81"/>
      <c r="F52" s="81"/>
      <c r="G52" s="81">
        <v>600000</v>
      </c>
      <c r="H52" s="81"/>
      <c r="I52" s="81"/>
      <c r="J52" s="81"/>
      <c r="K52" s="81"/>
      <c r="L52" s="81"/>
      <c r="M52" s="81"/>
      <c r="N52" s="81"/>
      <c r="O52" s="29">
        <f>SUM(C52:N52)</f>
        <v>600000</v>
      </c>
    </row>
    <row r="53" spans="1:15" s="14" customFormat="1" ht="21" customHeight="1">
      <c r="A53" s="89" t="s">
        <v>119</v>
      </c>
      <c r="B53" s="81">
        <v>300000</v>
      </c>
      <c r="C53" s="81"/>
      <c r="D53" s="81"/>
      <c r="E53" s="81">
        <v>60000</v>
      </c>
      <c r="F53" s="81"/>
      <c r="G53" s="81"/>
      <c r="H53" s="81">
        <v>75000</v>
      </c>
      <c r="I53" s="81"/>
      <c r="J53" s="81"/>
      <c r="K53" s="81">
        <v>80000</v>
      </c>
      <c r="L53" s="81"/>
      <c r="M53" s="81">
        <v>35000</v>
      </c>
      <c r="N53" s="81">
        <v>50000</v>
      </c>
      <c r="O53" s="29">
        <f>SUM(C53:N53)</f>
        <v>300000</v>
      </c>
    </row>
    <row r="54" spans="1:15" s="14" customFormat="1" ht="21" customHeight="1">
      <c r="A54" s="184"/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29"/>
    </row>
    <row r="55" spans="1:15" s="14" customFormat="1" ht="21" customHeight="1">
      <c r="A55" s="184"/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29"/>
    </row>
    <row r="56" spans="1:15" s="14" customFormat="1" ht="21" customHeight="1">
      <c r="A56" s="184"/>
      <c r="B56" s="185"/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29"/>
    </row>
    <row r="57" spans="1:15" s="14" customFormat="1" ht="21" customHeigh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29"/>
    </row>
    <row r="58" spans="1:15" s="14" customFormat="1" ht="21" customHeight="1">
      <c r="A58" s="183"/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29"/>
    </row>
    <row r="59" spans="1:15" s="14" customFormat="1" ht="25.5" customHeight="1">
      <c r="A59" s="170" t="s">
        <v>38</v>
      </c>
      <c r="B59" s="169"/>
      <c r="C59" s="169"/>
      <c r="D59" s="169"/>
      <c r="E59" s="167" t="s">
        <v>39</v>
      </c>
      <c r="F59" s="167"/>
      <c r="G59" s="167"/>
      <c r="H59" s="168" t="s">
        <v>38</v>
      </c>
      <c r="I59" s="168" t="s">
        <v>10</v>
      </c>
      <c r="J59" s="168"/>
      <c r="K59" s="169"/>
      <c r="L59" s="168" t="s">
        <v>40</v>
      </c>
      <c r="M59" s="168"/>
      <c r="N59" s="173"/>
      <c r="O59" s="29">
        <f>SUM(C59:N59)</f>
        <v>0</v>
      </c>
    </row>
    <row r="60" spans="1:16" s="14" customFormat="1" ht="25.5" customHeight="1">
      <c r="A60" s="170"/>
      <c r="B60" s="241" t="s">
        <v>46</v>
      </c>
      <c r="C60" s="241"/>
      <c r="D60" s="241"/>
      <c r="E60" s="167"/>
      <c r="F60" s="167"/>
      <c r="G60" s="168"/>
      <c r="H60" s="168"/>
      <c r="I60" s="241" t="s">
        <v>41</v>
      </c>
      <c r="J60" s="241"/>
      <c r="K60" s="241"/>
      <c r="L60" s="167"/>
      <c r="M60" s="167"/>
      <c r="N60" s="173"/>
      <c r="O60" s="29">
        <v>100000</v>
      </c>
      <c r="P60" s="77"/>
    </row>
    <row r="61" spans="1:15" s="14" customFormat="1" ht="25.5" customHeight="1">
      <c r="A61" s="170" t="s">
        <v>42</v>
      </c>
      <c r="B61" s="242" t="s">
        <v>43</v>
      </c>
      <c r="C61" s="242"/>
      <c r="D61" s="242"/>
      <c r="E61" s="167"/>
      <c r="F61" s="167"/>
      <c r="G61" s="168"/>
      <c r="H61" s="168" t="s">
        <v>42</v>
      </c>
      <c r="I61" s="242" t="s">
        <v>44</v>
      </c>
      <c r="J61" s="242"/>
      <c r="K61" s="242"/>
      <c r="L61" s="171"/>
      <c r="M61" s="171"/>
      <c r="N61" s="174"/>
      <c r="O61" s="29">
        <f>SUM(C61:N61)</f>
        <v>0</v>
      </c>
    </row>
    <row r="62" spans="1:15" s="59" customFormat="1" ht="21" customHeight="1">
      <c r="A62" s="246" t="s">
        <v>0</v>
      </c>
      <c r="B62" s="91" t="s">
        <v>1</v>
      </c>
      <c r="C62" s="248" t="s">
        <v>3</v>
      </c>
      <c r="D62" s="248"/>
      <c r="E62" s="248"/>
      <c r="F62" s="248" t="s">
        <v>4</v>
      </c>
      <c r="G62" s="248"/>
      <c r="H62" s="248"/>
      <c r="I62" s="248" t="s">
        <v>5</v>
      </c>
      <c r="J62" s="248"/>
      <c r="K62" s="248"/>
      <c r="L62" s="248" t="s">
        <v>6</v>
      </c>
      <c r="M62" s="248"/>
      <c r="N62" s="248"/>
      <c r="O62" s="58"/>
    </row>
    <row r="63" spans="1:17" s="59" customFormat="1" ht="20.25" customHeight="1">
      <c r="A63" s="247"/>
      <c r="B63" s="78" t="s">
        <v>2</v>
      </c>
      <c r="C63" s="103" t="s">
        <v>180</v>
      </c>
      <c r="D63" s="103" t="s">
        <v>181</v>
      </c>
      <c r="E63" s="103" t="s">
        <v>182</v>
      </c>
      <c r="F63" s="103" t="s">
        <v>183</v>
      </c>
      <c r="G63" s="103" t="s">
        <v>184</v>
      </c>
      <c r="H63" s="104" t="s">
        <v>185</v>
      </c>
      <c r="I63" s="103" t="s">
        <v>186</v>
      </c>
      <c r="J63" s="103" t="s">
        <v>187</v>
      </c>
      <c r="K63" s="103" t="s">
        <v>188</v>
      </c>
      <c r="L63" s="103" t="s">
        <v>189</v>
      </c>
      <c r="M63" s="103" t="s">
        <v>190</v>
      </c>
      <c r="N63" s="103" t="s">
        <v>191</v>
      </c>
      <c r="O63" s="58"/>
      <c r="Q63" s="59" t="s">
        <v>10</v>
      </c>
    </row>
    <row r="64" spans="1:15" s="14" customFormat="1" ht="21" customHeight="1">
      <c r="A64" s="82" t="s">
        <v>9</v>
      </c>
      <c r="B64" s="148">
        <v>1280000</v>
      </c>
      <c r="C64" s="148">
        <f>C65+C66+C67+C68+C69+C70+C71</f>
        <v>50000</v>
      </c>
      <c r="D64" s="148">
        <f aca="true" t="shared" si="11" ref="D64:N64">D65+D66+D67+D68+D69+D70+D71</f>
        <v>50000</v>
      </c>
      <c r="E64" s="148">
        <f t="shared" si="11"/>
        <v>225000</v>
      </c>
      <c r="F64" s="148">
        <f t="shared" si="11"/>
        <v>50000</v>
      </c>
      <c r="G64" s="148">
        <f t="shared" si="11"/>
        <v>50000</v>
      </c>
      <c r="H64" s="148">
        <f t="shared" si="11"/>
        <v>215000</v>
      </c>
      <c r="I64" s="148">
        <f t="shared" si="11"/>
        <v>55000</v>
      </c>
      <c r="J64" s="148">
        <f t="shared" si="11"/>
        <v>50000</v>
      </c>
      <c r="K64" s="148">
        <f t="shared" si="11"/>
        <v>215000</v>
      </c>
      <c r="L64" s="148">
        <f t="shared" si="11"/>
        <v>50000</v>
      </c>
      <c r="M64" s="148">
        <f t="shared" si="11"/>
        <v>55000</v>
      </c>
      <c r="N64" s="148">
        <f t="shared" si="11"/>
        <v>215000</v>
      </c>
      <c r="O64" s="29">
        <f>SUM(C64:N64)</f>
        <v>1280000</v>
      </c>
    </row>
    <row r="65" spans="1:15" s="14" customFormat="1" ht="21" customHeight="1">
      <c r="A65" s="89" t="s">
        <v>120</v>
      </c>
      <c r="B65" s="81">
        <v>150000</v>
      </c>
      <c r="C65" s="81"/>
      <c r="D65" s="81"/>
      <c r="E65" s="81">
        <v>37500</v>
      </c>
      <c r="F65" s="81"/>
      <c r="G65" s="81"/>
      <c r="H65" s="81">
        <v>37500</v>
      </c>
      <c r="I65" s="81"/>
      <c r="J65" s="81"/>
      <c r="K65" s="81">
        <v>37500</v>
      </c>
      <c r="L65" s="81"/>
      <c r="M65" s="81"/>
      <c r="N65" s="81">
        <v>37500</v>
      </c>
      <c r="O65" s="29">
        <f>SUM(C65:N65)</f>
        <v>150000</v>
      </c>
    </row>
    <row r="66" spans="1:15" s="14" customFormat="1" ht="21" customHeight="1">
      <c r="A66" s="89" t="s">
        <v>121</v>
      </c>
      <c r="B66" s="81">
        <v>20000</v>
      </c>
      <c r="C66" s="81"/>
      <c r="D66" s="81"/>
      <c r="E66" s="81">
        <v>5000</v>
      </c>
      <c r="F66" s="81"/>
      <c r="G66" s="81"/>
      <c r="H66" s="81">
        <v>5000</v>
      </c>
      <c r="I66" s="81"/>
      <c r="J66" s="81"/>
      <c r="K66" s="81">
        <v>5000</v>
      </c>
      <c r="L66" s="81"/>
      <c r="M66" s="81"/>
      <c r="N66" s="81">
        <v>5000</v>
      </c>
      <c r="O66" s="29">
        <f>SUM(C66:N66)</f>
        <v>20000</v>
      </c>
    </row>
    <row r="67" spans="1:15" s="14" customFormat="1" ht="21" customHeight="1">
      <c r="A67" s="89" t="s">
        <v>122</v>
      </c>
      <c r="B67" s="81">
        <v>20000</v>
      </c>
      <c r="C67" s="81"/>
      <c r="D67" s="81"/>
      <c r="E67" s="81">
        <v>5000</v>
      </c>
      <c r="F67" s="81"/>
      <c r="G67" s="81"/>
      <c r="H67" s="81">
        <v>5000</v>
      </c>
      <c r="I67" s="81"/>
      <c r="J67" s="81"/>
      <c r="K67" s="81">
        <v>5000</v>
      </c>
      <c r="L67" s="81"/>
      <c r="M67" s="81"/>
      <c r="N67" s="81">
        <v>5000</v>
      </c>
      <c r="O67" s="29">
        <f>SUM(C67:N67)</f>
        <v>20000</v>
      </c>
    </row>
    <row r="68" spans="1:15" s="14" customFormat="1" ht="21" customHeight="1">
      <c r="A68" s="89" t="s">
        <v>123</v>
      </c>
      <c r="B68" s="81">
        <v>350000</v>
      </c>
      <c r="C68" s="81"/>
      <c r="D68" s="81"/>
      <c r="E68" s="81">
        <v>87500</v>
      </c>
      <c r="F68" s="81"/>
      <c r="G68" s="81"/>
      <c r="H68" s="81">
        <v>87500</v>
      </c>
      <c r="I68" s="81"/>
      <c r="J68" s="81"/>
      <c r="K68" s="81">
        <v>87500</v>
      </c>
      <c r="L68" s="81"/>
      <c r="M68" s="81"/>
      <c r="N68" s="81">
        <v>87500</v>
      </c>
      <c r="O68" s="29">
        <f aca="true" t="shared" si="12" ref="O68:O76">SUM(C68:N68)</f>
        <v>350000</v>
      </c>
    </row>
    <row r="69" spans="1:15" s="14" customFormat="1" ht="21" customHeight="1">
      <c r="A69" s="89" t="s">
        <v>124</v>
      </c>
      <c r="B69" s="81">
        <v>600000</v>
      </c>
      <c r="C69" s="81">
        <v>50000</v>
      </c>
      <c r="D69" s="81">
        <v>50000</v>
      </c>
      <c r="E69" s="81">
        <v>50000</v>
      </c>
      <c r="F69" s="81">
        <v>50000</v>
      </c>
      <c r="G69" s="81">
        <v>50000</v>
      </c>
      <c r="H69" s="81">
        <v>50000</v>
      </c>
      <c r="I69" s="81">
        <v>50000</v>
      </c>
      <c r="J69" s="81">
        <v>50000</v>
      </c>
      <c r="K69" s="81">
        <v>50000</v>
      </c>
      <c r="L69" s="81">
        <v>50000</v>
      </c>
      <c r="M69" s="81">
        <v>50000</v>
      </c>
      <c r="N69" s="81">
        <v>50000</v>
      </c>
      <c r="O69" s="29">
        <f t="shared" si="12"/>
        <v>600000</v>
      </c>
    </row>
    <row r="70" spans="1:15" s="14" customFormat="1" ht="21" customHeight="1">
      <c r="A70" s="89" t="s">
        <v>125</v>
      </c>
      <c r="B70" s="81">
        <v>120000</v>
      </c>
      <c r="C70" s="81"/>
      <c r="D70" s="81"/>
      <c r="E70" s="81">
        <v>30000</v>
      </c>
      <c r="F70" s="81"/>
      <c r="G70" s="81"/>
      <c r="H70" s="81">
        <v>30000</v>
      </c>
      <c r="I70" s="81"/>
      <c r="J70" s="81"/>
      <c r="K70" s="81">
        <v>30000</v>
      </c>
      <c r="L70" s="81"/>
      <c r="M70" s="81"/>
      <c r="N70" s="81">
        <v>30000</v>
      </c>
      <c r="O70" s="29">
        <f t="shared" si="12"/>
        <v>120000</v>
      </c>
    </row>
    <row r="71" spans="1:15" s="14" customFormat="1" ht="21.75" customHeight="1">
      <c r="A71" s="89" t="s">
        <v>126</v>
      </c>
      <c r="B71" s="81">
        <v>20000</v>
      </c>
      <c r="C71" s="81"/>
      <c r="D71" s="81"/>
      <c r="E71" s="81">
        <v>10000</v>
      </c>
      <c r="F71" s="81"/>
      <c r="G71" s="81"/>
      <c r="H71" s="81"/>
      <c r="I71" s="81">
        <v>5000</v>
      </c>
      <c r="J71" s="81"/>
      <c r="K71" s="81"/>
      <c r="L71" s="81"/>
      <c r="M71" s="81">
        <v>5000</v>
      </c>
      <c r="N71" s="81"/>
      <c r="O71" s="29">
        <f t="shared" si="12"/>
        <v>20000</v>
      </c>
    </row>
    <row r="72" spans="1:15" s="14" customFormat="1" ht="18" customHeight="1">
      <c r="A72" s="79" t="s">
        <v>127</v>
      </c>
      <c r="B72" s="148">
        <v>2620000</v>
      </c>
      <c r="C72" s="148">
        <f>C73+C74+C75+C76</f>
        <v>216668</v>
      </c>
      <c r="D72" s="148">
        <f aca="true" t="shared" si="13" ref="D72:N72">D73+D74+D75+D76</f>
        <v>216668</v>
      </c>
      <c r="E72" s="148">
        <f t="shared" si="13"/>
        <v>221668</v>
      </c>
      <c r="F72" s="148">
        <f t="shared" si="13"/>
        <v>216668</v>
      </c>
      <c r="G72" s="148">
        <f t="shared" si="13"/>
        <v>216668</v>
      </c>
      <c r="H72" s="148">
        <f t="shared" si="13"/>
        <v>221668</v>
      </c>
      <c r="I72" s="148">
        <f t="shared" si="13"/>
        <v>216668</v>
      </c>
      <c r="J72" s="148">
        <f t="shared" si="13"/>
        <v>216668</v>
      </c>
      <c r="K72" s="148">
        <f t="shared" si="13"/>
        <v>221664</v>
      </c>
      <c r="L72" s="148">
        <f t="shared" si="13"/>
        <v>216668</v>
      </c>
      <c r="M72" s="148">
        <f t="shared" si="13"/>
        <v>216664</v>
      </c>
      <c r="N72" s="148">
        <f t="shared" si="13"/>
        <v>221660</v>
      </c>
      <c r="O72" s="29">
        <f t="shared" si="12"/>
        <v>2620000</v>
      </c>
    </row>
    <row r="73" spans="1:15" s="14" customFormat="1" ht="18" customHeight="1">
      <c r="A73" s="79" t="s">
        <v>128</v>
      </c>
      <c r="B73" s="81">
        <v>2500000</v>
      </c>
      <c r="C73" s="81">
        <v>208334</v>
      </c>
      <c r="D73" s="81">
        <v>208334</v>
      </c>
      <c r="E73" s="81">
        <v>208334</v>
      </c>
      <c r="F73" s="81">
        <v>208334</v>
      </c>
      <c r="G73" s="81">
        <v>208334</v>
      </c>
      <c r="H73" s="81">
        <v>208334</v>
      </c>
      <c r="I73" s="81">
        <v>208334</v>
      </c>
      <c r="J73" s="81">
        <v>208334</v>
      </c>
      <c r="K73" s="81">
        <v>208330</v>
      </c>
      <c r="L73" s="81">
        <v>208334</v>
      </c>
      <c r="M73" s="81">
        <v>208334</v>
      </c>
      <c r="N73" s="81">
        <v>208330</v>
      </c>
      <c r="O73" s="29">
        <f t="shared" si="12"/>
        <v>2500000</v>
      </c>
    </row>
    <row r="74" spans="1:15" s="14" customFormat="1" ht="19.5" customHeight="1">
      <c r="A74" s="79" t="s">
        <v>129</v>
      </c>
      <c r="B74" s="81">
        <v>10000</v>
      </c>
      <c r="C74" s="81"/>
      <c r="D74" s="81"/>
      <c r="E74" s="81">
        <v>2500</v>
      </c>
      <c r="F74" s="81"/>
      <c r="G74" s="81"/>
      <c r="H74" s="81">
        <v>2500</v>
      </c>
      <c r="I74" s="81"/>
      <c r="J74" s="81"/>
      <c r="K74" s="81">
        <v>2500</v>
      </c>
      <c r="L74" s="81"/>
      <c r="M74" s="81"/>
      <c r="N74" s="81">
        <v>2500</v>
      </c>
      <c r="O74" s="29">
        <f t="shared" si="12"/>
        <v>10000</v>
      </c>
    </row>
    <row r="75" spans="1:15" s="14" customFormat="1" ht="19.5" customHeight="1">
      <c r="A75" s="79" t="s">
        <v>130</v>
      </c>
      <c r="B75" s="81">
        <v>10000</v>
      </c>
      <c r="C75" s="81"/>
      <c r="D75" s="81"/>
      <c r="E75" s="81">
        <v>2500</v>
      </c>
      <c r="F75" s="81"/>
      <c r="G75" s="81"/>
      <c r="H75" s="81">
        <v>2500</v>
      </c>
      <c r="I75" s="81"/>
      <c r="J75" s="81"/>
      <c r="K75" s="81">
        <v>2500</v>
      </c>
      <c r="L75" s="81"/>
      <c r="M75" s="81"/>
      <c r="N75" s="81">
        <v>2500</v>
      </c>
      <c r="O75" s="29">
        <f t="shared" si="12"/>
        <v>10000</v>
      </c>
    </row>
    <row r="76" spans="1:15" s="14" customFormat="1" ht="39" customHeight="1">
      <c r="A76" s="79" t="s">
        <v>131</v>
      </c>
      <c r="B76" s="81">
        <v>100000</v>
      </c>
      <c r="C76" s="81">
        <v>8334</v>
      </c>
      <c r="D76" s="81">
        <v>8334</v>
      </c>
      <c r="E76" s="81">
        <v>8334</v>
      </c>
      <c r="F76" s="81">
        <v>8334</v>
      </c>
      <c r="G76" s="81">
        <v>8334</v>
      </c>
      <c r="H76" s="81">
        <v>8334</v>
      </c>
      <c r="I76" s="81">
        <v>8334</v>
      </c>
      <c r="J76" s="81">
        <v>8334</v>
      </c>
      <c r="K76" s="81">
        <v>8334</v>
      </c>
      <c r="L76" s="81">
        <v>8334</v>
      </c>
      <c r="M76" s="81">
        <v>8330</v>
      </c>
      <c r="N76" s="81">
        <v>8330</v>
      </c>
      <c r="O76" s="29">
        <f t="shared" si="12"/>
        <v>100000</v>
      </c>
    </row>
    <row r="77" spans="1:16" s="14" customFormat="1" ht="19.5" customHeight="1">
      <c r="A77" s="79" t="s">
        <v>16</v>
      </c>
      <c r="B77" s="80">
        <v>114000</v>
      </c>
      <c r="C77" s="80"/>
      <c r="D77" s="80"/>
      <c r="E77" s="80"/>
      <c r="F77" s="152">
        <f>F79+F80+F81</f>
        <v>114000</v>
      </c>
      <c r="G77" s="152"/>
      <c r="H77" s="152"/>
      <c r="I77" s="152"/>
      <c r="J77" s="152"/>
      <c r="K77" s="152"/>
      <c r="L77" s="152"/>
      <c r="M77" s="80"/>
      <c r="N77" s="80"/>
      <c r="O77" s="29">
        <f>SUM(F77:N77)</f>
        <v>114000</v>
      </c>
      <c r="P77" s="77">
        <f>SUM(O77)</f>
        <v>114000</v>
      </c>
    </row>
    <row r="78" spans="1:16" s="14" customFormat="1" ht="18.75" customHeight="1">
      <c r="A78" s="82" t="s">
        <v>17</v>
      </c>
      <c r="B78" s="80">
        <v>114000</v>
      </c>
      <c r="C78" s="80"/>
      <c r="D78" s="80"/>
      <c r="E78" s="80"/>
      <c r="F78" s="152">
        <v>114000</v>
      </c>
      <c r="G78" s="152"/>
      <c r="H78" s="152"/>
      <c r="I78" s="152"/>
      <c r="J78" s="152"/>
      <c r="K78" s="152"/>
      <c r="L78" s="152"/>
      <c r="M78" s="80"/>
      <c r="N78" s="80"/>
      <c r="O78" s="29"/>
      <c r="P78" s="77">
        <f>SUM(C78:O78)</f>
        <v>114000</v>
      </c>
    </row>
    <row r="79" spans="1:15" s="14" customFormat="1" ht="21" customHeight="1">
      <c r="A79" s="79" t="s">
        <v>132</v>
      </c>
      <c r="B79" s="80">
        <v>3000</v>
      </c>
      <c r="C79" s="80"/>
      <c r="D79" s="80"/>
      <c r="E79" s="80"/>
      <c r="F79" s="80">
        <v>3000</v>
      </c>
      <c r="G79" s="80"/>
      <c r="H79" s="80"/>
      <c r="I79" s="80"/>
      <c r="J79" s="80"/>
      <c r="K79" s="80"/>
      <c r="L79" s="80"/>
      <c r="M79" s="80"/>
      <c r="N79" s="80"/>
      <c r="O79" s="29">
        <f>SUM(E79:N79)</f>
        <v>3000</v>
      </c>
    </row>
    <row r="80" spans="1:16" s="14" customFormat="1" ht="39" customHeight="1">
      <c r="A80" s="79" t="s">
        <v>133</v>
      </c>
      <c r="B80" s="80">
        <v>66000</v>
      </c>
      <c r="C80" s="80"/>
      <c r="D80" s="80"/>
      <c r="E80" s="80"/>
      <c r="F80" s="80">
        <v>66000</v>
      </c>
      <c r="G80" s="80"/>
      <c r="H80" s="80"/>
      <c r="I80" s="80"/>
      <c r="J80" s="80"/>
      <c r="K80" s="80"/>
      <c r="L80" s="152"/>
      <c r="M80" s="80"/>
      <c r="N80" s="80"/>
      <c r="O80" s="29" t="s">
        <v>10</v>
      </c>
      <c r="P80" s="77">
        <f>SUM(C80:O80)</f>
        <v>66000</v>
      </c>
    </row>
    <row r="81" spans="1:16" s="14" customFormat="1" ht="21.75" customHeight="1">
      <c r="A81" s="79" t="s">
        <v>134</v>
      </c>
      <c r="B81" s="80">
        <v>45000</v>
      </c>
      <c r="C81" s="80"/>
      <c r="D81" s="80"/>
      <c r="E81" s="80"/>
      <c r="F81" s="80">
        <v>45000</v>
      </c>
      <c r="G81" s="80"/>
      <c r="H81" s="80"/>
      <c r="I81" s="152"/>
      <c r="J81" s="80"/>
      <c r="K81" s="80"/>
      <c r="L81" s="80"/>
      <c r="M81" s="80"/>
      <c r="N81" s="80"/>
      <c r="O81" s="29">
        <f>SUM(E81:N81)</f>
        <v>45000</v>
      </c>
      <c r="P81" s="77"/>
    </row>
    <row r="82" spans="1:16" s="14" customFormat="1" ht="21.75" customHeight="1">
      <c r="A82" s="232"/>
      <c r="B82" s="207"/>
      <c r="C82" s="207"/>
      <c r="D82" s="207"/>
      <c r="E82" s="207"/>
      <c r="F82" s="207"/>
      <c r="G82" s="207"/>
      <c r="H82" s="207"/>
      <c r="I82" s="233"/>
      <c r="J82" s="207"/>
      <c r="K82" s="207"/>
      <c r="L82" s="207"/>
      <c r="M82" s="207"/>
      <c r="N82" s="207"/>
      <c r="O82" s="29"/>
      <c r="P82" s="77"/>
    </row>
    <row r="83" spans="1:16" s="14" customFormat="1" ht="21.75" customHeight="1">
      <c r="A83" s="186"/>
      <c r="B83" s="174"/>
      <c r="C83" s="174"/>
      <c r="D83" s="174"/>
      <c r="E83" s="174"/>
      <c r="F83" s="174"/>
      <c r="G83" s="174"/>
      <c r="H83" s="174"/>
      <c r="I83" s="227"/>
      <c r="J83" s="174"/>
      <c r="K83" s="174"/>
      <c r="L83" s="174"/>
      <c r="M83" s="174"/>
      <c r="N83" s="174"/>
      <c r="O83" s="29"/>
      <c r="P83" s="77"/>
    </row>
    <row r="84" spans="1:17" s="14" customFormat="1" ht="17.25" customHeight="1">
      <c r="A84" s="228"/>
      <c r="B84" s="185"/>
      <c r="C84" s="185"/>
      <c r="D84" s="185"/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29"/>
      <c r="Q84" s="77"/>
    </row>
    <row r="85" spans="1:15" s="14" customFormat="1" ht="21.75" customHeight="1">
      <c r="A85" s="170" t="s">
        <v>38</v>
      </c>
      <c r="B85" s="169"/>
      <c r="C85" s="169"/>
      <c r="D85" s="169"/>
      <c r="E85" s="167" t="s">
        <v>39</v>
      </c>
      <c r="F85" s="167"/>
      <c r="G85" s="167"/>
      <c r="H85" s="168" t="s">
        <v>38</v>
      </c>
      <c r="I85" s="168" t="s">
        <v>10</v>
      </c>
      <c r="J85" s="168"/>
      <c r="K85" s="169"/>
      <c r="L85" s="168" t="s">
        <v>40</v>
      </c>
      <c r="M85" s="168"/>
      <c r="N85" s="173"/>
      <c r="O85" s="29">
        <f>SUM(C85:N85)</f>
        <v>0</v>
      </c>
    </row>
    <row r="86" spans="1:15" s="14" customFormat="1" ht="18" customHeight="1">
      <c r="A86" s="170"/>
      <c r="B86" s="241" t="s">
        <v>46</v>
      </c>
      <c r="C86" s="241"/>
      <c r="D86" s="241"/>
      <c r="E86" s="167"/>
      <c r="F86" s="167"/>
      <c r="G86" s="168"/>
      <c r="H86" s="168"/>
      <c r="I86" s="241" t="s">
        <v>41</v>
      </c>
      <c r="J86" s="241"/>
      <c r="K86" s="241"/>
      <c r="L86" s="167"/>
      <c r="M86" s="167"/>
      <c r="N86" s="173"/>
      <c r="O86" s="29">
        <f>SUM(C86:N86)</f>
        <v>0</v>
      </c>
    </row>
    <row r="87" spans="1:15" s="14" customFormat="1" ht="20.25" customHeight="1">
      <c r="A87" s="170" t="s">
        <v>42</v>
      </c>
      <c r="B87" s="242" t="s">
        <v>43</v>
      </c>
      <c r="C87" s="242"/>
      <c r="D87" s="242"/>
      <c r="E87" s="167"/>
      <c r="F87" s="167"/>
      <c r="G87" s="168"/>
      <c r="H87" s="168" t="s">
        <v>42</v>
      </c>
      <c r="I87" s="242" t="s">
        <v>44</v>
      </c>
      <c r="J87" s="242"/>
      <c r="K87" s="242"/>
      <c r="L87" s="171"/>
      <c r="M87" s="171"/>
      <c r="N87" s="174"/>
      <c r="O87" s="29">
        <f aca="true" t="shared" si="14" ref="O87:O94">SUM(E87:N87)</f>
        <v>0</v>
      </c>
    </row>
    <row r="88" spans="1:15" s="14" customFormat="1" ht="17.25" customHeight="1">
      <c r="A88" s="254" t="s">
        <v>0</v>
      </c>
      <c r="B88" s="124" t="s">
        <v>1</v>
      </c>
      <c r="C88" s="255" t="s">
        <v>3</v>
      </c>
      <c r="D88" s="255"/>
      <c r="E88" s="255"/>
      <c r="F88" s="255" t="s">
        <v>4</v>
      </c>
      <c r="G88" s="255"/>
      <c r="H88" s="255"/>
      <c r="I88" s="255" t="s">
        <v>5</v>
      </c>
      <c r="J88" s="255"/>
      <c r="K88" s="255"/>
      <c r="L88" s="255" t="s">
        <v>6</v>
      </c>
      <c r="M88" s="255"/>
      <c r="N88" s="255"/>
      <c r="O88" s="29">
        <f t="shared" si="14"/>
        <v>0</v>
      </c>
    </row>
    <row r="89" spans="1:15" s="14" customFormat="1" ht="18.75" customHeight="1">
      <c r="A89" s="254"/>
      <c r="B89" s="78" t="s">
        <v>2</v>
      </c>
      <c r="C89" s="103" t="s">
        <v>180</v>
      </c>
      <c r="D89" s="103" t="s">
        <v>181</v>
      </c>
      <c r="E89" s="103" t="s">
        <v>182</v>
      </c>
      <c r="F89" s="103" t="s">
        <v>183</v>
      </c>
      <c r="G89" s="103" t="s">
        <v>184</v>
      </c>
      <c r="H89" s="104" t="s">
        <v>185</v>
      </c>
      <c r="I89" s="103" t="s">
        <v>186</v>
      </c>
      <c r="J89" s="103" t="s">
        <v>187</v>
      </c>
      <c r="K89" s="103" t="s">
        <v>188</v>
      </c>
      <c r="L89" s="103" t="s">
        <v>189</v>
      </c>
      <c r="M89" s="103" t="s">
        <v>190</v>
      </c>
      <c r="N89" s="103" t="s">
        <v>191</v>
      </c>
      <c r="O89" s="29">
        <f t="shared" si="14"/>
        <v>0</v>
      </c>
    </row>
    <row r="90" spans="1:15" s="14" customFormat="1" ht="21.75" customHeight="1">
      <c r="A90" s="229" t="s">
        <v>140</v>
      </c>
      <c r="B90" s="145">
        <v>170000</v>
      </c>
      <c r="C90" s="230"/>
      <c r="D90" s="230"/>
      <c r="E90" s="230">
        <v>10000</v>
      </c>
      <c r="F90" s="230">
        <v>40000</v>
      </c>
      <c r="G90" s="230"/>
      <c r="H90" s="230">
        <v>20000</v>
      </c>
      <c r="I90" s="230">
        <v>45000</v>
      </c>
      <c r="J90" s="230"/>
      <c r="K90" s="230">
        <v>5000</v>
      </c>
      <c r="L90" s="230">
        <v>45000</v>
      </c>
      <c r="M90" s="230"/>
      <c r="N90" s="230">
        <v>5000</v>
      </c>
      <c r="O90" s="29">
        <f t="shared" si="14"/>
        <v>170000</v>
      </c>
    </row>
    <row r="91" spans="1:17" s="14" customFormat="1" ht="36.75" customHeight="1">
      <c r="A91" s="88" t="s">
        <v>135</v>
      </c>
      <c r="B91" s="81">
        <v>10000</v>
      </c>
      <c r="C91" s="81"/>
      <c r="D91" s="81"/>
      <c r="E91" s="81"/>
      <c r="F91" s="81"/>
      <c r="G91" s="81"/>
      <c r="H91" s="81">
        <v>10000</v>
      </c>
      <c r="I91" s="81"/>
      <c r="J91" s="81"/>
      <c r="K91" s="81"/>
      <c r="L91" s="81"/>
      <c r="M91" s="81"/>
      <c r="N91" s="81"/>
      <c r="O91" s="29">
        <f t="shared" si="14"/>
        <v>10000</v>
      </c>
      <c r="Q91" s="77"/>
    </row>
    <row r="92" spans="1:15" s="14" customFormat="1" ht="61.5" customHeight="1">
      <c r="A92" s="79" t="s">
        <v>136</v>
      </c>
      <c r="B92" s="81">
        <v>50000</v>
      </c>
      <c r="C92" s="81"/>
      <c r="D92" s="81"/>
      <c r="E92" s="81"/>
      <c r="F92" s="81">
        <v>20000</v>
      </c>
      <c r="G92" s="81"/>
      <c r="H92" s="81"/>
      <c r="I92" s="81">
        <v>15000</v>
      </c>
      <c r="J92" s="81"/>
      <c r="K92" s="81"/>
      <c r="L92" s="81">
        <v>15000</v>
      </c>
      <c r="M92" s="81"/>
      <c r="N92" s="81"/>
      <c r="O92" s="29">
        <f t="shared" si="14"/>
        <v>50000</v>
      </c>
    </row>
    <row r="93" spans="1:15" s="14" customFormat="1" ht="41.25" customHeight="1">
      <c r="A93" s="79" t="s">
        <v>137</v>
      </c>
      <c r="B93" s="81">
        <v>80000</v>
      </c>
      <c r="C93" s="81"/>
      <c r="D93" s="81"/>
      <c r="E93" s="81"/>
      <c r="F93" s="81">
        <v>20000</v>
      </c>
      <c r="G93" s="81"/>
      <c r="H93" s="81"/>
      <c r="I93" s="81">
        <v>30000</v>
      </c>
      <c r="J93" s="81"/>
      <c r="K93" s="81"/>
      <c r="L93" s="81">
        <v>30000</v>
      </c>
      <c r="M93" s="81"/>
      <c r="N93" s="81"/>
      <c r="O93" s="29">
        <f t="shared" si="14"/>
        <v>80000</v>
      </c>
    </row>
    <row r="94" spans="1:16" s="14" customFormat="1" ht="23.25" customHeight="1">
      <c r="A94" s="79" t="s">
        <v>119</v>
      </c>
      <c r="B94" s="80">
        <v>30000</v>
      </c>
      <c r="C94" s="80"/>
      <c r="D94" s="80"/>
      <c r="E94" s="80">
        <v>10000</v>
      </c>
      <c r="F94" s="152"/>
      <c r="G94" s="152"/>
      <c r="H94" s="152">
        <v>10000</v>
      </c>
      <c r="I94" s="152"/>
      <c r="J94" s="152"/>
      <c r="K94" s="152">
        <v>5000</v>
      </c>
      <c r="L94" s="152"/>
      <c r="M94" s="80"/>
      <c r="N94" s="80">
        <v>5000</v>
      </c>
      <c r="O94" s="29">
        <f t="shared" si="14"/>
        <v>30000</v>
      </c>
      <c r="P94" s="77">
        <f>SUM(O94)</f>
        <v>30000</v>
      </c>
    </row>
    <row r="95" spans="1:16" s="14" customFormat="1" ht="18" customHeight="1">
      <c r="A95" s="79" t="s">
        <v>71</v>
      </c>
      <c r="B95" s="80">
        <v>75000</v>
      </c>
      <c r="C95" s="80"/>
      <c r="D95" s="80"/>
      <c r="E95" s="80"/>
      <c r="F95" s="152"/>
      <c r="G95" s="152"/>
      <c r="H95" s="152">
        <v>75000</v>
      </c>
      <c r="I95" s="152"/>
      <c r="J95" s="152"/>
      <c r="K95" s="152"/>
      <c r="L95" s="152"/>
      <c r="M95" s="80"/>
      <c r="N95" s="80"/>
      <c r="O95" s="29">
        <f>SUM(F95:N95)</f>
        <v>75000</v>
      </c>
      <c r="P95" s="77"/>
    </row>
    <row r="96" spans="1:16" s="14" customFormat="1" ht="20.25" customHeight="1">
      <c r="A96" s="79" t="s">
        <v>138</v>
      </c>
      <c r="B96" s="80">
        <v>25000</v>
      </c>
      <c r="C96" s="80"/>
      <c r="D96" s="80"/>
      <c r="E96" s="80"/>
      <c r="F96" s="152"/>
      <c r="G96" s="152"/>
      <c r="H96" s="152">
        <v>25000</v>
      </c>
      <c r="I96" s="152"/>
      <c r="J96" s="152"/>
      <c r="K96" s="152"/>
      <c r="L96" s="152"/>
      <c r="M96" s="80"/>
      <c r="N96" s="80"/>
      <c r="O96" s="29">
        <f>SUM(F96:N96)</f>
        <v>25000</v>
      </c>
      <c r="P96" s="77"/>
    </row>
    <row r="97" spans="1:16" s="14" customFormat="1" ht="21" customHeight="1">
      <c r="A97" s="82" t="s">
        <v>139</v>
      </c>
      <c r="B97" s="80">
        <v>50000</v>
      </c>
      <c r="C97" s="80"/>
      <c r="D97" s="80"/>
      <c r="E97" s="80"/>
      <c r="F97" s="80"/>
      <c r="G97" s="80"/>
      <c r="H97" s="80">
        <v>50000</v>
      </c>
      <c r="I97" s="80"/>
      <c r="J97" s="80"/>
      <c r="K97" s="80"/>
      <c r="L97" s="80"/>
      <c r="M97" s="80"/>
      <c r="N97" s="80"/>
      <c r="O97" s="29"/>
      <c r="P97" s="77">
        <f aca="true" t="shared" si="15" ref="P97:P102">SUM(C97:O97)</f>
        <v>50000</v>
      </c>
    </row>
    <row r="98" spans="1:16" s="14" customFormat="1" ht="21" customHeight="1">
      <c r="A98" s="82" t="s">
        <v>148</v>
      </c>
      <c r="B98" s="80">
        <v>144000</v>
      </c>
      <c r="C98" s="80"/>
      <c r="D98" s="80">
        <v>144000</v>
      </c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29"/>
      <c r="P98" s="77"/>
    </row>
    <row r="99" spans="1:16" s="14" customFormat="1" ht="37.5" customHeight="1">
      <c r="A99" s="82" t="s">
        <v>149</v>
      </c>
      <c r="B99" s="80">
        <v>144000</v>
      </c>
      <c r="C99" s="80"/>
      <c r="D99" s="80">
        <v>144000</v>
      </c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29"/>
      <c r="P99" s="77"/>
    </row>
    <row r="100" spans="1:16" s="14" customFormat="1" ht="21" customHeight="1">
      <c r="A100" s="79" t="s">
        <v>142</v>
      </c>
      <c r="B100" s="80">
        <v>1060000</v>
      </c>
      <c r="C100" s="80">
        <f>C101+C102+C109+C110+C111</f>
        <v>70000</v>
      </c>
      <c r="D100" s="80">
        <f aca="true" t="shared" si="16" ref="D100:N100">D101+D102+D109+D110+D111</f>
        <v>70000</v>
      </c>
      <c r="E100" s="80">
        <f t="shared" si="16"/>
        <v>70000</v>
      </c>
      <c r="F100" s="80">
        <f t="shared" si="16"/>
        <v>95000</v>
      </c>
      <c r="G100" s="80">
        <f t="shared" si="16"/>
        <v>70000</v>
      </c>
      <c r="H100" s="80">
        <f t="shared" si="16"/>
        <v>70000</v>
      </c>
      <c r="I100" s="80">
        <f t="shared" si="16"/>
        <v>200000</v>
      </c>
      <c r="J100" s="80">
        <f t="shared" si="16"/>
        <v>95000</v>
      </c>
      <c r="K100" s="80">
        <f t="shared" si="16"/>
        <v>100000</v>
      </c>
      <c r="L100" s="80">
        <f t="shared" si="16"/>
        <v>70000</v>
      </c>
      <c r="M100" s="80">
        <f t="shared" si="16"/>
        <v>70000</v>
      </c>
      <c r="N100" s="80">
        <f t="shared" si="16"/>
        <v>80000</v>
      </c>
      <c r="O100" s="29"/>
      <c r="P100" s="77">
        <f t="shared" si="15"/>
        <v>1060000</v>
      </c>
    </row>
    <row r="101" spans="1:16" s="14" customFormat="1" ht="38.25" customHeight="1">
      <c r="A101" s="79" t="s">
        <v>141</v>
      </c>
      <c r="B101" s="80">
        <v>30000</v>
      </c>
      <c r="C101" s="80"/>
      <c r="D101" s="80"/>
      <c r="E101" s="80"/>
      <c r="F101" s="80"/>
      <c r="G101" s="80"/>
      <c r="H101" s="80"/>
      <c r="I101" s="80">
        <v>30000</v>
      </c>
      <c r="J101" s="80"/>
      <c r="K101" s="80"/>
      <c r="L101" s="80"/>
      <c r="M101" s="80"/>
      <c r="N101" s="80"/>
      <c r="O101" s="29"/>
      <c r="P101" s="77">
        <f t="shared" si="15"/>
        <v>30000</v>
      </c>
    </row>
    <row r="102" spans="1:16" s="14" customFormat="1" ht="60.75" customHeight="1">
      <c r="A102" s="79" t="s">
        <v>143</v>
      </c>
      <c r="B102" s="80">
        <v>30000</v>
      </c>
      <c r="C102" s="80"/>
      <c r="D102" s="80"/>
      <c r="E102" s="80"/>
      <c r="F102" s="80"/>
      <c r="G102" s="80"/>
      <c r="H102" s="80"/>
      <c r="I102" s="80"/>
      <c r="J102" s="80"/>
      <c r="K102" s="80">
        <v>30000</v>
      </c>
      <c r="L102" s="80"/>
      <c r="M102" s="80"/>
      <c r="N102" s="80"/>
      <c r="O102" s="29"/>
      <c r="P102" s="77">
        <f t="shared" si="15"/>
        <v>30000</v>
      </c>
    </row>
    <row r="103" spans="1:16" s="14" customFormat="1" ht="48" customHeight="1">
      <c r="A103" s="186"/>
      <c r="B103" s="174"/>
      <c r="C103" s="174"/>
      <c r="D103" s="174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29"/>
      <c r="P103" s="77"/>
    </row>
    <row r="104" spans="1:15" s="14" customFormat="1" ht="18.75" customHeight="1">
      <c r="A104" s="170" t="s">
        <v>38</v>
      </c>
      <c r="B104" s="169"/>
      <c r="C104" s="169"/>
      <c r="D104" s="169"/>
      <c r="E104" s="167" t="s">
        <v>39</v>
      </c>
      <c r="F104" s="167"/>
      <c r="G104" s="167"/>
      <c r="H104" s="168" t="s">
        <v>38</v>
      </c>
      <c r="I104" s="168" t="s">
        <v>10</v>
      </c>
      <c r="J104" s="168"/>
      <c r="K104" s="169"/>
      <c r="L104" s="168" t="s">
        <v>40</v>
      </c>
      <c r="M104" s="168"/>
      <c r="N104" s="173"/>
      <c r="O104" s="29" t="s">
        <v>10</v>
      </c>
    </row>
    <row r="105" spans="1:15" s="14" customFormat="1" ht="18" customHeight="1">
      <c r="A105" s="170"/>
      <c r="B105" s="241" t="s">
        <v>46</v>
      </c>
      <c r="C105" s="241"/>
      <c r="D105" s="241"/>
      <c r="E105" s="167"/>
      <c r="F105" s="167"/>
      <c r="G105" s="168"/>
      <c r="H105" s="168"/>
      <c r="I105" s="241" t="s">
        <v>41</v>
      </c>
      <c r="J105" s="241"/>
      <c r="K105" s="241"/>
      <c r="L105" s="167"/>
      <c r="M105" s="167"/>
      <c r="N105" s="173"/>
      <c r="O105" s="29" t="s">
        <v>10</v>
      </c>
    </row>
    <row r="106" spans="1:15" s="14" customFormat="1" ht="20.25" customHeight="1">
      <c r="A106" s="170" t="s">
        <v>42</v>
      </c>
      <c r="B106" s="242" t="s">
        <v>43</v>
      </c>
      <c r="C106" s="242"/>
      <c r="D106" s="242"/>
      <c r="E106" s="167"/>
      <c r="F106" s="167"/>
      <c r="G106" s="168"/>
      <c r="H106" s="168" t="s">
        <v>42</v>
      </c>
      <c r="I106" s="242" t="s">
        <v>44</v>
      </c>
      <c r="J106" s="242"/>
      <c r="K106" s="242"/>
      <c r="L106" s="171"/>
      <c r="M106" s="171"/>
      <c r="N106" s="174"/>
      <c r="O106" s="29">
        <f>SUM(C106:N106)</f>
        <v>0</v>
      </c>
    </row>
    <row r="107" spans="1:15" s="14" customFormat="1" ht="27" customHeight="1">
      <c r="A107" s="243" t="s">
        <v>0</v>
      </c>
      <c r="B107" s="78" t="s">
        <v>1</v>
      </c>
      <c r="C107" s="245" t="s">
        <v>3</v>
      </c>
      <c r="D107" s="245"/>
      <c r="E107" s="245"/>
      <c r="F107" s="245" t="s">
        <v>4</v>
      </c>
      <c r="G107" s="245"/>
      <c r="H107" s="245"/>
      <c r="I107" s="245" t="s">
        <v>5</v>
      </c>
      <c r="J107" s="245"/>
      <c r="K107" s="245"/>
      <c r="L107" s="245" t="s">
        <v>6</v>
      </c>
      <c r="M107" s="245"/>
      <c r="N107" s="245"/>
      <c r="O107" s="29">
        <f aca="true" t="shared" si="17" ref="O107:O119">SUM(C107:N107)</f>
        <v>0</v>
      </c>
    </row>
    <row r="108" spans="1:16" s="14" customFormat="1" ht="21.75" customHeight="1">
      <c r="A108" s="244"/>
      <c r="B108" s="78" t="s">
        <v>2</v>
      </c>
      <c r="C108" s="103" t="s">
        <v>180</v>
      </c>
      <c r="D108" s="103" t="s">
        <v>181</v>
      </c>
      <c r="E108" s="103" t="s">
        <v>182</v>
      </c>
      <c r="F108" s="103" t="s">
        <v>183</v>
      </c>
      <c r="G108" s="103" t="s">
        <v>184</v>
      </c>
      <c r="H108" s="104" t="s">
        <v>185</v>
      </c>
      <c r="I108" s="103" t="s">
        <v>186</v>
      </c>
      <c r="J108" s="103" t="s">
        <v>187</v>
      </c>
      <c r="K108" s="103" t="s">
        <v>188</v>
      </c>
      <c r="L108" s="103" t="s">
        <v>189</v>
      </c>
      <c r="M108" s="103" t="s">
        <v>190</v>
      </c>
      <c r="N108" s="103" t="s">
        <v>191</v>
      </c>
      <c r="O108" s="29">
        <f t="shared" si="17"/>
        <v>0</v>
      </c>
      <c r="P108" s="14" t="s">
        <v>10</v>
      </c>
    </row>
    <row r="109" spans="1:16" s="14" customFormat="1" ht="21.75" customHeight="1">
      <c r="A109" s="222" t="s">
        <v>144</v>
      </c>
      <c r="B109" s="146">
        <v>50000</v>
      </c>
      <c r="C109" s="146"/>
      <c r="D109" s="146"/>
      <c r="E109" s="146"/>
      <c r="F109" s="146">
        <v>25000</v>
      </c>
      <c r="G109" s="223"/>
      <c r="H109" s="146"/>
      <c r="I109" s="223"/>
      <c r="J109" s="146">
        <v>25000</v>
      </c>
      <c r="K109" s="146"/>
      <c r="L109" s="146"/>
      <c r="M109" s="146"/>
      <c r="N109" s="146"/>
      <c r="O109" s="29"/>
      <c r="P109" s="77">
        <f>SUM(C109:O109)</f>
        <v>50000</v>
      </c>
    </row>
    <row r="110" spans="1:16" s="14" customFormat="1" ht="38.25" customHeight="1">
      <c r="A110" s="79" t="s">
        <v>145</v>
      </c>
      <c r="B110" s="80">
        <v>100000</v>
      </c>
      <c r="C110" s="80"/>
      <c r="D110" s="80"/>
      <c r="E110" s="80"/>
      <c r="F110" s="80"/>
      <c r="G110" s="80"/>
      <c r="H110" s="152"/>
      <c r="I110" s="80">
        <v>100000</v>
      </c>
      <c r="J110" s="80"/>
      <c r="K110" s="80"/>
      <c r="L110" s="80"/>
      <c r="M110" s="80"/>
      <c r="N110" s="80"/>
      <c r="O110" s="29" t="s">
        <v>10</v>
      </c>
      <c r="P110" s="77">
        <f>SUM(C110:O110)</f>
        <v>100000</v>
      </c>
    </row>
    <row r="111" spans="1:15" s="14" customFormat="1" ht="39.75" customHeight="1">
      <c r="A111" s="149" t="s">
        <v>146</v>
      </c>
      <c r="B111" s="145">
        <v>850000</v>
      </c>
      <c r="C111" s="198">
        <v>70000</v>
      </c>
      <c r="D111" s="198">
        <v>70000</v>
      </c>
      <c r="E111" s="198">
        <v>70000</v>
      </c>
      <c r="F111" s="198">
        <v>70000</v>
      </c>
      <c r="G111" s="198">
        <v>70000</v>
      </c>
      <c r="H111" s="198">
        <v>70000</v>
      </c>
      <c r="I111" s="198">
        <v>70000</v>
      </c>
      <c r="J111" s="198">
        <v>70000</v>
      </c>
      <c r="K111" s="198">
        <v>70000</v>
      </c>
      <c r="L111" s="198">
        <v>70000</v>
      </c>
      <c r="M111" s="198">
        <v>70000</v>
      </c>
      <c r="N111" s="198">
        <v>80000</v>
      </c>
      <c r="O111" s="29">
        <f t="shared" si="17"/>
        <v>850000</v>
      </c>
    </row>
    <row r="112" spans="1:15" s="14" customFormat="1" ht="21" customHeight="1">
      <c r="A112" s="82" t="s">
        <v>147</v>
      </c>
      <c r="B112" s="80">
        <v>550000</v>
      </c>
      <c r="C112" s="80"/>
      <c r="D112" s="80"/>
      <c r="E112" s="80"/>
      <c r="F112" s="80">
        <v>82500</v>
      </c>
      <c r="G112" s="80"/>
      <c r="H112" s="80"/>
      <c r="I112" s="80"/>
      <c r="J112" s="80"/>
      <c r="K112" s="80">
        <v>67500</v>
      </c>
      <c r="L112" s="80"/>
      <c r="M112" s="80">
        <v>100000</v>
      </c>
      <c r="N112" s="80"/>
      <c r="O112" s="29">
        <f t="shared" si="17"/>
        <v>250000</v>
      </c>
    </row>
    <row r="113" spans="1:15" s="14" customFormat="1" ht="21.75" customHeight="1">
      <c r="A113" s="82" t="s">
        <v>150</v>
      </c>
      <c r="B113" s="80">
        <v>550000</v>
      </c>
      <c r="C113" s="80"/>
      <c r="D113" s="80"/>
      <c r="E113" s="80"/>
      <c r="F113" s="80"/>
      <c r="G113" s="80">
        <v>82500</v>
      </c>
      <c r="H113" s="80"/>
      <c r="I113" s="80"/>
      <c r="J113" s="80"/>
      <c r="K113" s="80"/>
      <c r="L113" s="80">
        <v>67500</v>
      </c>
      <c r="M113" s="80"/>
      <c r="N113" s="80">
        <v>400000</v>
      </c>
      <c r="O113" s="29">
        <f t="shared" si="17"/>
        <v>550000</v>
      </c>
    </row>
    <row r="114" spans="1:15" s="14" customFormat="1" ht="58.5" customHeight="1">
      <c r="A114" s="82" t="s">
        <v>151</v>
      </c>
      <c r="B114" s="80">
        <v>400000</v>
      </c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>
        <v>400000</v>
      </c>
      <c r="O114" s="29">
        <f t="shared" si="17"/>
        <v>400000</v>
      </c>
    </row>
    <row r="115" spans="1:15" s="14" customFormat="1" ht="38.25" customHeight="1">
      <c r="A115" s="82" t="s">
        <v>152</v>
      </c>
      <c r="B115" s="80"/>
      <c r="C115" s="80"/>
      <c r="D115" s="80"/>
      <c r="E115" s="80"/>
      <c r="F115" s="80"/>
      <c r="G115" s="80">
        <v>82500</v>
      </c>
      <c r="H115" s="80"/>
      <c r="I115" s="80"/>
      <c r="J115" s="80"/>
      <c r="K115" s="80"/>
      <c r="L115" s="80">
        <v>67500</v>
      </c>
      <c r="M115" s="80"/>
      <c r="N115" s="80"/>
      <c r="O115" s="29">
        <f t="shared" si="17"/>
        <v>150000</v>
      </c>
    </row>
    <row r="116" spans="1:15" s="14" customFormat="1" ht="21.75" customHeight="1">
      <c r="A116" s="82" t="s">
        <v>19</v>
      </c>
      <c r="B116" s="80">
        <v>160000</v>
      </c>
      <c r="C116" s="80"/>
      <c r="D116" s="80"/>
      <c r="E116" s="80"/>
      <c r="F116" s="80"/>
      <c r="G116" s="80"/>
      <c r="H116" s="80">
        <v>20000</v>
      </c>
      <c r="I116" s="80">
        <v>50000</v>
      </c>
      <c r="J116" s="80">
        <v>90000</v>
      </c>
      <c r="K116" s="80"/>
      <c r="L116" s="80"/>
      <c r="M116" s="80"/>
      <c r="N116" s="80"/>
      <c r="O116" s="29">
        <f t="shared" si="17"/>
        <v>160000</v>
      </c>
    </row>
    <row r="117" spans="1:15" s="14" customFormat="1" ht="39.75" customHeight="1">
      <c r="A117" s="82" t="s">
        <v>153</v>
      </c>
      <c r="B117" s="80">
        <v>20000</v>
      </c>
      <c r="C117" s="80"/>
      <c r="D117" s="80"/>
      <c r="E117" s="80"/>
      <c r="F117" s="80"/>
      <c r="G117" s="80"/>
      <c r="H117" s="80">
        <v>20000</v>
      </c>
      <c r="I117" s="80"/>
      <c r="J117" s="80"/>
      <c r="K117" s="80"/>
      <c r="L117" s="80"/>
      <c r="M117" s="80"/>
      <c r="N117" s="80"/>
      <c r="O117" s="29">
        <f t="shared" si="17"/>
        <v>20000</v>
      </c>
    </row>
    <row r="118" spans="1:15" s="14" customFormat="1" ht="39.75" customHeight="1">
      <c r="A118" s="82" t="s">
        <v>154</v>
      </c>
      <c r="B118" s="80">
        <v>20000</v>
      </c>
      <c r="C118" s="80"/>
      <c r="D118" s="80"/>
      <c r="E118" s="80"/>
      <c r="F118" s="80"/>
      <c r="G118" s="80"/>
      <c r="H118" s="80"/>
      <c r="I118" s="80">
        <v>20000</v>
      </c>
      <c r="J118" s="80"/>
      <c r="K118" s="80"/>
      <c r="L118" s="80"/>
      <c r="M118" s="80"/>
      <c r="N118" s="80"/>
      <c r="O118" s="29">
        <f t="shared" si="17"/>
        <v>20000</v>
      </c>
    </row>
    <row r="119" spans="1:15" s="14" customFormat="1" ht="60.75" customHeight="1">
      <c r="A119" s="82" t="s">
        <v>155</v>
      </c>
      <c r="B119" s="80">
        <v>30000</v>
      </c>
      <c r="C119" s="80"/>
      <c r="D119" s="80"/>
      <c r="E119" s="80"/>
      <c r="F119" s="80"/>
      <c r="G119" s="80"/>
      <c r="H119" s="80"/>
      <c r="I119" s="80">
        <v>30000</v>
      </c>
      <c r="J119" s="80"/>
      <c r="K119" s="80"/>
      <c r="L119" s="80"/>
      <c r="M119" s="80"/>
      <c r="N119" s="80"/>
      <c r="O119" s="29">
        <f t="shared" si="17"/>
        <v>30000</v>
      </c>
    </row>
    <row r="120" spans="1:15" s="14" customFormat="1" ht="36.75" customHeight="1">
      <c r="A120" s="183"/>
      <c r="B120" s="174"/>
      <c r="C120" s="174"/>
      <c r="D120" s="174"/>
      <c r="E120" s="174"/>
      <c r="F120" s="174"/>
      <c r="G120" s="174"/>
      <c r="H120" s="174"/>
      <c r="I120" s="174"/>
      <c r="J120" s="174"/>
      <c r="K120" s="174"/>
      <c r="L120" s="174"/>
      <c r="M120" s="174"/>
      <c r="N120" s="174"/>
      <c r="O120" s="29"/>
    </row>
    <row r="121" spans="1:15" s="14" customFormat="1" ht="18.75" customHeight="1">
      <c r="A121" s="170" t="s">
        <v>38</v>
      </c>
      <c r="B121" s="169"/>
      <c r="C121" s="169"/>
      <c r="D121" s="169"/>
      <c r="E121" s="167" t="s">
        <v>39</v>
      </c>
      <c r="F121" s="167"/>
      <c r="G121" s="167"/>
      <c r="H121" s="168" t="s">
        <v>38</v>
      </c>
      <c r="I121" s="168" t="s">
        <v>10</v>
      </c>
      <c r="J121" s="168"/>
      <c r="K121" s="169"/>
      <c r="L121" s="168" t="s">
        <v>40</v>
      </c>
      <c r="M121" s="168"/>
      <c r="N121" s="173"/>
      <c r="O121" s="29" t="e">
        <f>SUM(#REF!)</f>
        <v>#REF!</v>
      </c>
    </row>
    <row r="122" spans="1:15" s="14" customFormat="1" ht="22.5" customHeight="1">
      <c r="A122" s="170"/>
      <c r="B122" s="241" t="s">
        <v>46</v>
      </c>
      <c r="C122" s="241"/>
      <c r="D122" s="241"/>
      <c r="E122" s="167"/>
      <c r="F122" s="167"/>
      <c r="G122" s="168"/>
      <c r="H122" s="168"/>
      <c r="I122" s="241" t="s">
        <v>41</v>
      </c>
      <c r="J122" s="241"/>
      <c r="K122" s="241"/>
      <c r="L122" s="167"/>
      <c r="M122" s="167"/>
      <c r="N122" s="173"/>
      <c r="O122" s="29"/>
    </row>
    <row r="123" spans="1:15" s="14" customFormat="1" ht="21" customHeight="1">
      <c r="A123" s="170" t="s">
        <v>42</v>
      </c>
      <c r="B123" s="242" t="s">
        <v>43</v>
      </c>
      <c r="C123" s="242"/>
      <c r="D123" s="242"/>
      <c r="E123" s="167"/>
      <c r="F123" s="167"/>
      <c r="G123" s="168"/>
      <c r="H123" s="168" t="s">
        <v>42</v>
      </c>
      <c r="I123" s="242" t="s">
        <v>44</v>
      </c>
      <c r="J123" s="242"/>
      <c r="K123" s="242"/>
      <c r="L123" s="171"/>
      <c r="M123" s="171"/>
      <c r="N123" s="174"/>
      <c r="O123" s="29"/>
    </row>
    <row r="124" spans="1:15" s="14" customFormat="1" ht="18.75" customHeight="1">
      <c r="A124" s="243" t="s">
        <v>0</v>
      </c>
      <c r="B124" s="78" t="s">
        <v>1</v>
      </c>
      <c r="C124" s="245" t="s">
        <v>3</v>
      </c>
      <c r="D124" s="245"/>
      <c r="E124" s="245"/>
      <c r="F124" s="245" t="s">
        <v>4</v>
      </c>
      <c r="G124" s="245"/>
      <c r="H124" s="245"/>
      <c r="I124" s="245" t="s">
        <v>5</v>
      </c>
      <c r="J124" s="245"/>
      <c r="K124" s="245"/>
      <c r="L124" s="245" t="s">
        <v>6</v>
      </c>
      <c r="M124" s="245"/>
      <c r="N124" s="245"/>
      <c r="O124" s="29">
        <f>SUM(E112:N112)</f>
        <v>250000</v>
      </c>
    </row>
    <row r="125" spans="1:15" s="14" customFormat="1" ht="21" customHeight="1">
      <c r="A125" s="244"/>
      <c r="B125" s="78" t="s">
        <v>2</v>
      </c>
      <c r="C125" s="103" t="s">
        <v>180</v>
      </c>
      <c r="D125" s="103" t="s">
        <v>181</v>
      </c>
      <c r="E125" s="103" t="s">
        <v>182</v>
      </c>
      <c r="F125" s="103" t="s">
        <v>183</v>
      </c>
      <c r="G125" s="103" t="s">
        <v>184</v>
      </c>
      <c r="H125" s="104" t="s">
        <v>185</v>
      </c>
      <c r="I125" s="103" t="s">
        <v>186</v>
      </c>
      <c r="J125" s="103" t="s">
        <v>187</v>
      </c>
      <c r="K125" s="103" t="s">
        <v>188</v>
      </c>
      <c r="L125" s="103" t="s">
        <v>189</v>
      </c>
      <c r="M125" s="103" t="s">
        <v>190</v>
      </c>
      <c r="N125" s="103" t="s">
        <v>191</v>
      </c>
      <c r="O125" s="29">
        <f>SUM(E113:N113)</f>
        <v>550000</v>
      </c>
    </row>
    <row r="126" spans="1:16" s="14" customFormat="1" ht="18" customHeight="1">
      <c r="A126" s="82" t="s">
        <v>156</v>
      </c>
      <c r="B126" s="80">
        <v>40000</v>
      </c>
      <c r="C126" s="80"/>
      <c r="D126" s="80"/>
      <c r="E126" s="80"/>
      <c r="F126" s="80"/>
      <c r="G126" s="80"/>
      <c r="H126" s="80"/>
      <c r="I126" s="80"/>
      <c r="J126" s="80">
        <v>40000</v>
      </c>
      <c r="K126" s="80"/>
      <c r="L126" s="80"/>
      <c r="M126" s="80"/>
      <c r="N126" s="80"/>
      <c r="O126" s="29">
        <f>SUM(C126:N126)</f>
        <v>40000</v>
      </c>
      <c r="P126" s="77">
        <f>SUM(O126:O126)</f>
        <v>40000</v>
      </c>
    </row>
    <row r="127" spans="1:16" s="14" customFormat="1" ht="54.75" customHeight="1">
      <c r="A127" s="82" t="s">
        <v>157</v>
      </c>
      <c r="B127" s="80">
        <v>50000</v>
      </c>
      <c r="C127" s="80"/>
      <c r="D127" s="80"/>
      <c r="E127" s="80"/>
      <c r="F127" s="80"/>
      <c r="G127" s="80"/>
      <c r="H127" s="80"/>
      <c r="I127" s="80"/>
      <c r="J127" s="80">
        <v>50000</v>
      </c>
      <c r="K127" s="80"/>
      <c r="L127" s="80"/>
      <c r="M127" s="80"/>
      <c r="N127" s="80"/>
      <c r="O127" s="29" t="s">
        <v>10</v>
      </c>
      <c r="P127" s="77">
        <f>SUM(O127:O127)</f>
        <v>0</v>
      </c>
    </row>
    <row r="128" spans="1:15" s="14" customFormat="1" ht="18.75" customHeight="1">
      <c r="A128" s="82" t="s">
        <v>158</v>
      </c>
      <c r="B128" s="80">
        <v>115000</v>
      </c>
      <c r="C128" s="80"/>
      <c r="D128" s="80"/>
      <c r="E128" s="80"/>
      <c r="F128" s="80"/>
      <c r="G128" s="80"/>
      <c r="H128" s="80"/>
      <c r="I128" s="80"/>
      <c r="J128" s="80">
        <v>35000</v>
      </c>
      <c r="K128" s="80">
        <v>30000</v>
      </c>
      <c r="L128" s="80">
        <v>50000</v>
      </c>
      <c r="M128" s="80"/>
      <c r="N128" s="80"/>
      <c r="O128" s="29">
        <f>J128+K128+L128</f>
        <v>115000</v>
      </c>
    </row>
    <row r="129" spans="1:15" s="14" customFormat="1" ht="39" customHeight="1">
      <c r="A129" s="82" t="s">
        <v>159</v>
      </c>
      <c r="B129" s="80">
        <v>35000</v>
      </c>
      <c r="C129" s="80"/>
      <c r="D129" s="80"/>
      <c r="E129" s="80"/>
      <c r="F129" s="80"/>
      <c r="G129" s="80"/>
      <c r="H129" s="80"/>
      <c r="I129" s="80"/>
      <c r="J129" s="80">
        <v>35000</v>
      </c>
      <c r="K129" s="80"/>
      <c r="L129" s="80"/>
      <c r="M129" s="80"/>
      <c r="N129" s="80"/>
      <c r="O129" s="29">
        <f>J129+K129+L129</f>
        <v>35000</v>
      </c>
    </row>
    <row r="130" spans="1:15" s="14" customFormat="1" ht="36.75" customHeight="1">
      <c r="A130" s="82" t="s">
        <v>160</v>
      </c>
      <c r="B130" s="80">
        <v>30000</v>
      </c>
      <c r="C130" s="80"/>
      <c r="D130" s="80"/>
      <c r="E130" s="80"/>
      <c r="F130" s="80"/>
      <c r="G130" s="80"/>
      <c r="H130" s="80"/>
      <c r="I130" s="80"/>
      <c r="J130" s="80"/>
      <c r="K130" s="80">
        <v>30000</v>
      </c>
      <c r="L130" s="80"/>
      <c r="M130" s="80"/>
      <c r="N130" s="80"/>
      <c r="O130" s="29">
        <f>J130+K130+L130</f>
        <v>30000</v>
      </c>
    </row>
    <row r="131" spans="1:15" s="14" customFormat="1" ht="77.25" customHeight="1">
      <c r="A131" s="82" t="s">
        <v>161</v>
      </c>
      <c r="B131" s="80">
        <v>50000</v>
      </c>
      <c r="C131" s="80"/>
      <c r="D131" s="80"/>
      <c r="E131" s="80"/>
      <c r="F131" s="80"/>
      <c r="G131" s="80"/>
      <c r="H131" s="80"/>
      <c r="I131" s="80"/>
      <c r="J131" s="80"/>
      <c r="K131" s="80"/>
      <c r="L131" s="80">
        <v>50000</v>
      </c>
      <c r="M131" s="80"/>
      <c r="N131" s="80"/>
      <c r="O131" s="29">
        <f>J131+K131+L131</f>
        <v>50000</v>
      </c>
    </row>
    <row r="132" spans="1:15" s="14" customFormat="1" ht="21" customHeight="1">
      <c r="A132" s="82" t="s">
        <v>162</v>
      </c>
      <c r="B132" s="80">
        <v>290000</v>
      </c>
      <c r="C132" s="80"/>
      <c r="D132" s="80"/>
      <c r="E132" s="80"/>
      <c r="F132" s="80"/>
      <c r="G132" s="80"/>
      <c r="H132" s="80"/>
      <c r="I132" s="80">
        <f>I133+I134+I135</f>
        <v>90000</v>
      </c>
      <c r="J132" s="80"/>
      <c r="K132" s="80"/>
      <c r="L132" s="80"/>
      <c r="M132" s="80"/>
      <c r="N132" s="80">
        <f>N133+N134+N135</f>
        <v>200000</v>
      </c>
      <c r="O132" s="29">
        <f aca="true" t="shared" si="18" ref="O132:O138">C132+D132+E132+F132+G132+H132+I132+J132+K132+L132+M132+N132</f>
        <v>290000</v>
      </c>
    </row>
    <row r="133" spans="1:15" s="14" customFormat="1" ht="58.5" customHeight="1">
      <c r="A133" s="82" t="s">
        <v>163</v>
      </c>
      <c r="B133" s="80">
        <v>70000</v>
      </c>
      <c r="C133" s="80"/>
      <c r="D133" s="80"/>
      <c r="E133" s="80"/>
      <c r="F133" s="80"/>
      <c r="G133" s="80"/>
      <c r="H133" s="80"/>
      <c r="I133" s="80">
        <v>70000</v>
      </c>
      <c r="J133" s="80"/>
      <c r="K133" s="80"/>
      <c r="L133" s="80"/>
      <c r="M133" s="80"/>
      <c r="N133" s="80"/>
      <c r="O133" s="29">
        <f t="shared" si="18"/>
        <v>70000</v>
      </c>
    </row>
    <row r="134" spans="1:15" s="14" customFormat="1" ht="19.5" customHeight="1">
      <c r="A134" s="82" t="s">
        <v>164</v>
      </c>
      <c r="B134" s="80">
        <v>20000</v>
      </c>
      <c r="C134" s="80"/>
      <c r="D134" s="80"/>
      <c r="E134" s="80"/>
      <c r="F134" s="80"/>
      <c r="G134" s="80"/>
      <c r="H134" s="80"/>
      <c r="I134" s="80">
        <v>20000</v>
      </c>
      <c r="J134" s="80"/>
      <c r="K134" s="80"/>
      <c r="L134" s="80"/>
      <c r="M134" s="80"/>
      <c r="N134" s="80"/>
      <c r="O134" s="29">
        <f t="shared" si="18"/>
        <v>20000</v>
      </c>
    </row>
    <row r="135" spans="1:15" s="14" customFormat="1" ht="37.5" customHeight="1">
      <c r="A135" s="82" t="s">
        <v>165</v>
      </c>
      <c r="B135" s="80">
        <v>200000</v>
      </c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>
        <v>200000</v>
      </c>
      <c r="O135" s="29">
        <f t="shared" si="18"/>
        <v>200000</v>
      </c>
    </row>
    <row r="136" spans="1:15" s="14" customFormat="1" ht="20.25" customHeight="1">
      <c r="A136" s="82" t="s">
        <v>167</v>
      </c>
      <c r="B136" s="80">
        <v>996000</v>
      </c>
      <c r="C136" s="80">
        <f>C137+C138</f>
        <v>82165</v>
      </c>
      <c r="D136" s="80">
        <f aca="true" t="shared" si="19" ref="D136:N136">D137+D138</f>
        <v>82165</v>
      </c>
      <c r="E136" s="80">
        <f t="shared" si="19"/>
        <v>82165</v>
      </c>
      <c r="F136" s="80">
        <f t="shared" si="19"/>
        <v>82165</v>
      </c>
      <c r="G136" s="80">
        <f t="shared" si="19"/>
        <v>92165</v>
      </c>
      <c r="H136" s="80">
        <f t="shared" si="19"/>
        <v>82165</v>
      </c>
      <c r="I136" s="80">
        <f t="shared" si="19"/>
        <v>82165</v>
      </c>
      <c r="J136" s="80">
        <f t="shared" si="19"/>
        <v>82165</v>
      </c>
      <c r="K136" s="80">
        <f t="shared" si="19"/>
        <v>82165</v>
      </c>
      <c r="L136" s="80">
        <f t="shared" si="19"/>
        <v>82165</v>
      </c>
      <c r="M136" s="80">
        <f t="shared" si="19"/>
        <v>82165</v>
      </c>
      <c r="N136" s="80">
        <f t="shared" si="19"/>
        <v>82185</v>
      </c>
      <c r="O136" s="29">
        <f t="shared" si="18"/>
        <v>996000</v>
      </c>
    </row>
    <row r="137" spans="1:16" s="14" customFormat="1" ht="19.5" customHeight="1">
      <c r="A137" s="82" t="s">
        <v>166</v>
      </c>
      <c r="B137" s="80">
        <v>986000</v>
      </c>
      <c r="C137" s="80">
        <v>82165</v>
      </c>
      <c r="D137" s="80">
        <v>82165</v>
      </c>
      <c r="E137" s="80">
        <v>82165</v>
      </c>
      <c r="F137" s="80">
        <v>82165</v>
      </c>
      <c r="G137" s="80">
        <v>82165</v>
      </c>
      <c r="H137" s="80">
        <v>82165</v>
      </c>
      <c r="I137" s="80">
        <v>82165</v>
      </c>
      <c r="J137" s="80">
        <v>82165</v>
      </c>
      <c r="K137" s="80">
        <v>82165</v>
      </c>
      <c r="L137" s="80">
        <v>82165</v>
      </c>
      <c r="M137" s="80">
        <v>82165</v>
      </c>
      <c r="N137" s="80">
        <v>82185</v>
      </c>
      <c r="O137" s="29">
        <f t="shared" si="18"/>
        <v>986000</v>
      </c>
      <c r="P137" s="14" t="s">
        <v>10</v>
      </c>
    </row>
    <row r="138" spans="1:16" s="14" customFormat="1" ht="20.25" customHeight="1">
      <c r="A138" s="82" t="s">
        <v>168</v>
      </c>
      <c r="B138" s="80">
        <v>10000</v>
      </c>
      <c r="C138" s="80"/>
      <c r="D138" s="80"/>
      <c r="E138" s="80"/>
      <c r="F138" s="80"/>
      <c r="G138" s="80">
        <v>10000</v>
      </c>
      <c r="H138" s="80"/>
      <c r="I138" s="80"/>
      <c r="J138" s="80"/>
      <c r="K138" s="80"/>
      <c r="L138" s="80"/>
      <c r="M138" s="80"/>
      <c r="N138" s="80"/>
      <c r="O138" s="29">
        <f t="shared" si="18"/>
        <v>10000</v>
      </c>
      <c r="P138" s="77"/>
    </row>
    <row r="139" spans="1:16" s="14" customFormat="1" ht="20.25" customHeight="1">
      <c r="A139" s="183"/>
      <c r="B139" s="174"/>
      <c r="C139" s="174"/>
      <c r="D139" s="174"/>
      <c r="E139" s="174"/>
      <c r="F139" s="174"/>
      <c r="G139" s="174"/>
      <c r="H139" s="174"/>
      <c r="I139" s="174"/>
      <c r="J139" s="174"/>
      <c r="K139" s="174"/>
      <c r="L139" s="174"/>
      <c r="M139" s="174"/>
      <c r="N139" s="174"/>
      <c r="O139" s="29"/>
      <c r="P139" s="77"/>
    </row>
    <row r="140" spans="1:15" s="14" customFormat="1" ht="18.75" customHeight="1">
      <c r="A140" s="170" t="s">
        <v>38</v>
      </c>
      <c r="B140" s="169"/>
      <c r="C140" s="169"/>
      <c r="D140" s="169"/>
      <c r="E140" s="167" t="s">
        <v>39</v>
      </c>
      <c r="F140" s="167"/>
      <c r="G140" s="167"/>
      <c r="H140" s="168" t="s">
        <v>38</v>
      </c>
      <c r="I140" s="168" t="s">
        <v>10</v>
      </c>
      <c r="J140" s="168"/>
      <c r="K140" s="169"/>
      <c r="L140" s="168" t="s">
        <v>40</v>
      </c>
      <c r="M140" s="168"/>
      <c r="N140" s="173"/>
      <c r="O140" s="29"/>
    </row>
    <row r="141" spans="1:15" s="14" customFormat="1" ht="22.5" customHeight="1">
      <c r="A141" s="170"/>
      <c r="B141" s="241" t="s">
        <v>46</v>
      </c>
      <c r="C141" s="241"/>
      <c r="D141" s="241"/>
      <c r="E141" s="167"/>
      <c r="F141" s="167"/>
      <c r="G141" s="168"/>
      <c r="H141" s="168"/>
      <c r="I141" s="241" t="s">
        <v>41</v>
      </c>
      <c r="J141" s="241"/>
      <c r="K141" s="241"/>
      <c r="L141" s="167"/>
      <c r="M141" s="167"/>
      <c r="N141" s="173"/>
      <c r="O141" s="29"/>
    </row>
    <row r="142" spans="1:15" s="14" customFormat="1" ht="21" customHeight="1">
      <c r="A142" s="170" t="s">
        <v>42</v>
      </c>
      <c r="B142" s="242" t="s">
        <v>43</v>
      </c>
      <c r="C142" s="242"/>
      <c r="D142" s="242"/>
      <c r="E142" s="167"/>
      <c r="F142" s="167"/>
      <c r="G142" s="168"/>
      <c r="H142" s="168" t="s">
        <v>42</v>
      </c>
      <c r="I142" s="242" t="s">
        <v>44</v>
      </c>
      <c r="J142" s="242"/>
      <c r="K142" s="242"/>
      <c r="L142" s="171"/>
      <c r="M142" s="171"/>
      <c r="N142" s="174"/>
      <c r="O142" s="29"/>
    </row>
    <row r="143" spans="1:15" s="14" customFormat="1" ht="21.75" customHeight="1">
      <c r="A143" s="243" t="s">
        <v>0</v>
      </c>
      <c r="B143" s="102" t="s">
        <v>1</v>
      </c>
      <c r="C143" s="259" t="s">
        <v>3</v>
      </c>
      <c r="D143" s="260"/>
      <c r="E143" s="261"/>
      <c r="F143" s="259" t="s">
        <v>4</v>
      </c>
      <c r="G143" s="260"/>
      <c r="H143" s="261"/>
      <c r="I143" s="259" t="s">
        <v>5</v>
      </c>
      <c r="J143" s="260"/>
      <c r="K143" s="261"/>
      <c r="L143" s="259" t="s">
        <v>6</v>
      </c>
      <c r="M143" s="260"/>
      <c r="N143" s="261"/>
      <c r="O143" s="29"/>
    </row>
    <row r="144" spans="1:15" s="14" customFormat="1" ht="38.25" customHeight="1">
      <c r="A144" s="244"/>
      <c r="B144" s="102" t="s">
        <v>2</v>
      </c>
      <c r="C144" s="103" t="s">
        <v>180</v>
      </c>
      <c r="D144" s="103" t="s">
        <v>181</v>
      </c>
      <c r="E144" s="103" t="s">
        <v>182</v>
      </c>
      <c r="F144" s="103" t="s">
        <v>183</v>
      </c>
      <c r="G144" s="103" t="s">
        <v>184</v>
      </c>
      <c r="H144" s="104" t="s">
        <v>185</v>
      </c>
      <c r="I144" s="103" t="s">
        <v>186</v>
      </c>
      <c r="J144" s="103" t="s">
        <v>187</v>
      </c>
      <c r="K144" s="103" t="s">
        <v>188</v>
      </c>
      <c r="L144" s="103" t="s">
        <v>189</v>
      </c>
      <c r="M144" s="103" t="s">
        <v>190</v>
      </c>
      <c r="N144" s="103" t="s">
        <v>191</v>
      </c>
      <c r="O144" s="29"/>
    </row>
    <row r="145" spans="1:15" s="14" customFormat="1" ht="38.25" customHeight="1">
      <c r="A145" s="157" t="s">
        <v>34</v>
      </c>
      <c r="B145" s="110">
        <v>3996841</v>
      </c>
      <c r="C145" s="107">
        <f>C146+C152+C177</f>
        <v>225640</v>
      </c>
      <c r="D145" s="107">
        <f aca="true" t="shared" si="20" ref="D145:N145">D146+D152+D177</f>
        <v>699601</v>
      </c>
      <c r="E145" s="107">
        <f t="shared" si="20"/>
        <v>382240</v>
      </c>
      <c r="F145" s="107">
        <f t="shared" si="20"/>
        <v>265640</v>
      </c>
      <c r="G145" s="107">
        <f t="shared" si="20"/>
        <v>225640</v>
      </c>
      <c r="H145" s="107">
        <f t="shared" si="20"/>
        <v>360640</v>
      </c>
      <c r="I145" s="107">
        <f t="shared" si="20"/>
        <v>300640</v>
      </c>
      <c r="J145" s="107">
        <f t="shared" si="20"/>
        <v>265640</v>
      </c>
      <c r="K145" s="107">
        <f t="shared" si="20"/>
        <v>319240</v>
      </c>
      <c r="L145" s="107">
        <f t="shared" si="20"/>
        <v>275640</v>
      </c>
      <c r="M145" s="107">
        <f t="shared" si="20"/>
        <v>270640</v>
      </c>
      <c r="N145" s="107">
        <f t="shared" si="20"/>
        <v>405640</v>
      </c>
      <c r="O145" s="29">
        <f>C145+D145+E145+F145+G145+H145+I145+J145+K145+L145+M145+N145</f>
        <v>3996841</v>
      </c>
    </row>
    <row r="146" spans="1:15" s="14" customFormat="1" ht="24.75" customHeight="1">
      <c r="A146" s="126" t="s">
        <v>220</v>
      </c>
      <c r="B146" s="110">
        <v>2635680</v>
      </c>
      <c r="C146" s="107">
        <f>C147</f>
        <v>219640</v>
      </c>
      <c r="D146" s="107">
        <f aca="true" t="shared" si="21" ref="D146:N146">D147</f>
        <v>219640</v>
      </c>
      <c r="E146" s="107">
        <f t="shared" si="21"/>
        <v>219640</v>
      </c>
      <c r="F146" s="107">
        <f t="shared" si="21"/>
        <v>219640</v>
      </c>
      <c r="G146" s="107">
        <f t="shared" si="21"/>
        <v>219640</v>
      </c>
      <c r="H146" s="107">
        <f t="shared" si="21"/>
        <v>219640</v>
      </c>
      <c r="I146" s="107">
        <f t="shared" si="21"/>
        <v>219640</v>
      </c>
      <c r="J146" s="107">
        <f t="shared" si="21"/>
        <v>219640</v>
      </c>
      <c r="K146" s="107">
        <f t="shared" si="21"/>
        <v>219640</v>
      </c>
      <c r="L146" s="107">
        <f t="shared" si="21"/>
        <v>219640</v>
      </c>
      <c r="M146" s="107">
        <f t="shared" si="21"/>
        <v>219640</v>
      </c>
      <c r="N146" s="107">
        <f t="shared" si="21"/>
        <v>219640</v>
      </c>
      <c r="O146" s="29">
        <f aca="true" t="shared" si="22" ref="O146:O157">C146+D146+E146+F146+G146+H146+I146+J146+K146+L146+M146+N146</f>
        <v>2635680</v>
      </c>
    </row>
    <row r="147" spans="1:15" s="14" customFormat="1" ht="25.5" customHeight="1">
      <c r="A147" s="126" t="s">
        <v>232</v>
      </c>
      <c r="B147" s="110">
        <v>2635680</v>
      </c>
      <c r="C147" s="110">
        <f>C148+C149+C150+C151</f>
        <v>219640</v>
      </c>
      <c r="D147" s="110">
        <f aca="true" t="shared" si="23" ref="D147:N147">D148+D149+D150+D151</f>
        <v>219640</v>
      </c>
      <c r="E147" s="110">
        <f t="shared" si="23"/>
        <v>219640</v>
      </c>
      <c r="F147" s="110">
        <f t="shared" si="23"/>
        <v>219640</v>
      </c>
      <c r="G147" s="110">
        <f t="shared" si="23"/>
        <v>219640</v>
      </c>
      <c r="H147" s="110">
        <f t="shared" si="23"/>
        <v>219640</v>
      </c>
      <c r="I147" s="110">
        <f t="shared" si="23"/>
        <v>219640</v>
      </c>
      <c r="J147" s="110">
        <f t="shared" si="23"/>
        <v>219640</v>
      </c>
      <c r="K147" s="110">
        <f t="shared" si="23"/>
        <v>219640</v>
      </c>
      <c r="L147" s="110">
        <f t="shared" si="23"/>
        <v>219640</v>
      </c>
      <c r="M147" s="110">
        <f t="shared" si="23"/>
        <v>219640</v>
      </c>
      <c r="N147" s="110">
        <f t="shared" si="23"/>
        <v>219640</v>
      </c>
      <c r="O147" s="29">
        <f t="shared" si="22"/>
        <v>2635680</v>
      </c>
    </row>
    <row r="148" spans="1:15" s="14" customFormat="1" ht="24.75" customHeight="1">
      <c r="A148" s="126" t="s">
        <v>221</v>
      </c>
      <c r="B148" s="109">
        <v>1492560</v>
      </c>
      <c r="C148" s="107">
        <v>124380</v>
      </c>
      <c r="D148" s="107">
        <v>124380</v>
      </c>
      <c r="E148" s="107">
        <v>124380</v>
      </c>
      <c r="F148" s="107">
        <v>124380</v>
      </c>
      <c r="G148" s="107">
        <v>124380</v>
      </c>
      <c r="H148" s="107">
        <v>124380</v>
      </c>
      <c r="I148" s="107">
        <v>124380</v>
      </c>
      <c r="J148" s="107">
        <v>124380</v>
      </c>
      <c r="K148" s="107">
        <v>124380</v>
      </c>
      <c r="L148" s="107">
        <v>124380</v>
      </c>
      <c r="M148" s="107">
        <v>124380</v>
      </c>
      <c r="N148" s="107">
        <v>124380</v>
      </c>
      <c r="O148" s="29">
        <f t="shared" si="22"/>
        <v>1492560</v>
      </c>
    </row>
    <row r="149" spans="1:15" s="14" customFormat="1" ht="26.25" customHeight="1">
      <c r="A149" s="126" t="s">
        <v>222</v>
      </c>
      <c r="B149" s="109">
        <v>60000</v>
      </c>
      <c r="C149" s="106">
        <v>5000</v>
      </c>
      <c r="D149" s="106">
        <v>5000</v>
      </c>
      <c r="E149" s="106">
        <v>5000</v>
      </c>
      <c r="F149" s="106">
        <v>5000</v>
      </c>
      <c r="G149" s="106">
        <v>5000</v>
      </c>
      <c r="H149" s="106">
        <v>5000</v>
      </c>
      <c r="I149" s="106">
        <v>5000</v>
      </c>
      <c r="J149" s="106">
        <v>5000</v>
      </c>
      <c r="K149" s="106">
        <v>5000</v>
      </c>
      <c r="L149" s="106">
        <v>5000</v>
      </c>
      <c r="M149" s="106">
        <v>5000</v>
      </c>
      <c r="N149" s="106">
        <v>5000</v>
      </c>
      <c r="O149" s="29">
        <f t="shared" si="22"/>
        <v>60000</v>
      </c>
    </row>
    <row r="150" spans="1:15" s="14" customFormat="1" ht="29.25" customHeight="1">
      <c r="A150" s="126" t="s">
        <v>223</v>
      </c>
      <c r="B150" s="109">
        <v>939120</v>
      </c>
      <c r="C150" s="106">
        <v>78260</v>
      </c>
      <c r="D150" s="106">
        <v>78260</v>
      </c>
      <c r="E150" s="106">
        <v>78260</v>
      </c>
      <c r="F150" s="106">
        <v>78260</v>
      </c>
      <c r="G150" s="106">
        <v>78260</v>
      </c>
      <c r="H150" s="106">
        <v>78260</v>
      </c>
      <c r="I150" s="106">
        <v>78260</v>
      </c>
      <c r="J150" s="106">
        <v>78260</v>
      </c>
      <c r="K150" s="106">
        <v>78260</v>
      </c>
      <c r="L150" s="106">
        <v>78260</v>
      </c>
      <c r="M150" s="106">
        <v>78260</v>
      </c>
      <c r="N150" s="106">
        <v>78260</v>
      </c>
      <c r="O150" s="29">
        <f t="shared" si="22"/>
        <v>939120</v>
      </c>
    </row>
    <row r="151" spans="1:15" s="14" customFormat="1" ht="27.75" customHeight="1">
      <c r="A151" s="126" t="s">
        <v>224</v>
      </c>
      <c r="B151" s="109">
        <v>144000</v>
      </c>
      <c r="C151" s="106">
        <v>12000</v>
      </c>
      <c r="D151" s="106">
        <v>12000</v>
      </c>
      <c r="E151" s="106">
        <v>12000</v>
      </c>
      <c r="F151" s="106">
        <v>12000</v>
      </c>
      <c r="G151" s="106">
        <v>12000</v>
      </c>
      <c r="H151" s="106">
        <v>12000</v>
      </c>
      <c r="I151" s="106">
        <v>12000</v>
      </c>
      <c r="J151" s="106">
        <v>12000</v>
      </c>
      <c r="K151" s="106">
        <v>12000</v>
      </c>
      <c r="L151" s="106">
        <v>12000</v>
      </c>
      <c r="M151" s="106">
        <v>12000</v>
      </c>
      <c r="N151" s="106">
        <v>12000</v>
      </c>
      <c r="O151" s="29">
        <f t="shared" si="22"/>
        <v>144000</v>
      </c>
    </row>
    <row r="152" spans="1:15" s="49" customFormat="1" ht="21.75" customHeight="1">
      <c r="A152" s="153" t="s">
        <v>225</v>
      </c>
      <c r="B152" s="110">
        <v>1245961</v>
      </c>
      <c r="C152" s="154">
        <f>C153+C166+C173</f>
        <v>6000</v>
      </c>
      <c r="D152" s="154">
        <f aca="true" t="shared" si="24" ref="D152:N152">D153+D166+D173</f>
        <v>479961</v>
      </c>
      <c r="E152" s="154">
        <f t="shared" si="24"/>
        <v>76000</v>
      </c>
      <c r="F152" s="154">
        <f t="shared" si="24"/>
        <v>46000</v>
      </c>
      <c r="G152" s="154">
        <f t="shared" si="24"/>
        <v>6000</v>
      </c>
      <c r="H152" s="154">
        <f t="shared" si="24"/>
        <v>141000</v>
      </c>
      <c r="I152" s="154">
        <f t="shared" si="24"/>
        <v>81000</v>
      </c>
      <c r="J152" s="154">
        <f t="shared" si="24"/>
        <v>46000</v>
      </c>
      <c r="K152" s="154">
        <f t="shared" si="24"/>
        <v>71000</v>
      </c>
      <c r="L152" s="154">
        <f t="shared" si="24"/>
        <v>56000</v>
      </c>
      <c r="M152" s="154">
        <f t="shared" si="24"/>
        <v>51000</v>
      </c>
      <c r="N152" s="154">
        <f t="shared" si="24"/>
        <v>186000</v>
      </c>
      <c r="O152" s="29">
        <f t="shared" si="22"/>
        <v>1245961</v>
      </c>
    </row>
    <row r="153" spans="1:15" s="49" customFormat="1" ht="21.75" customHeight="1">
      <c r="A153" s="120" t="s">
        <v>226</v>
      </c>
      <c r="B153" s="110">
        <v>555961</v>
      </c>
      <c r="C153" s="107">
        <f>C156+C157</f>
        <v>6000</v>
      </c>
      <c r="D153" s="107">
        <f aca="true" t="shared" si="25" ref="D153:N153">D154+D155+D156+D157</f>
        <v>459961</v>
      </c>
      <c r="E153" s="107">
        <f t="shared" si="25"/>
        <v>6000</v>
      </c>
      <c r="F153" s="107">
        <f t="shared" si="25"/>
        <v>6000</v>
      </c>
      <c r="G153" s="107">
        <v>6000</v>
      </c>
      <c r="H153" s="107">
        <f t="shared" si="25"/>
        <v>6000</v>
      </c>
      <c r="I153" s="107">
        <f t="shared" si="25"/>
        <v>6000</v>
      </c>
      <c r="J153" s="107">
        <f t="shared" si="25"/>
        <v>6000</v>
      </c>
      <c r="K153" s="107">
        <f t="shared" si="25"/>
        <v>6000</v>
      </c>
      <c r="L153" s="107">
        <f t="shared" si="25"/>
        <v>6000</v>
      </c>
      <c r="M153" s="107">
        <f t="shared" si="25"/>
        <v>6000</v>
      </c>
      <c r="N153" s="107">
        <f t="shared" si="25"/>
        <v>36000</v>
      </c>
      <c r="O153" s="29">
        <f t="shared" si="22"/>
        <v>555961</v>
      </c>
    </row>
    <row r="154" spans="1:15" s="4" customFormat="1" ht="56.25">
      <c r="A154" s="127" t="s">
        <v>227</v>
      </c>
      <c r="B154" s="128">
        <v>453961</v>
      </c>
      <c r="C154" s="107"/>
      <c r="D154" s="107">
        <v>453961</v>
      </c>
      <c r="E154" s="107"/>
      <c r="F154" s="107"/>
      <c r="G154" s="107"/>
      <c r="H154" s="107"/>
      <c r="I154" s="107"/>
      <c r="J154" s="110"/>
      <c r="K154" s="107"/>
      <c r="L154" s="107"/>
      <c r="M154" s="107"/>
      <c r="N154" s="107"/>
      <c r="O154" s="29">
        <f t="shared" si="22"/>
        <v>453961</v>
      </c>
    </row>
    <row r="155" spans="1:15" s="1" customFormat="1" ht="37.5">
      <c r="A155" s="127" t="s">
        <v>208</v>
      </c>
      <c r="B155" s="128">
        <v>30000</v>
      </c>
      <c r="C155" s="107"/>
      <c r="D155" s="107"/>
      <c r="E155" s="107"/>
      <c r="F155" s="107"/>
      <c r="G155" s="107" t="s">
        <v>10</v>
      </c>
      <c r="H155" s="107"/>
      <c r="I155" s="107"/>
      <c r="J155" s="110"/>
      <c r="K155" s="107"/>
      <c r="L155" s="107"/>
      <c r="M155" s="107"/>
      <c r="N155" s="107">
        <v>30000</v>
      </c>
      <c r="O155" s="29" t="e">
        <f t="shared" si="22"/>
        <v>#VALUE!</v>
      </c>
    </row>
    <row r="156" spans="1:15" s="3" customFormat="1" ht="21">
      <c r="A156" s="126" t="s">
        <v>228</v>
      </c>
      <c r="B156" s="135">
        <v>42000</v>
      </c>
      <c r="C156" s="107">
        <v>3500</v>
      </c>
      <c r="D156" s="107">
        <v>3500</v>
      </c>
      <c r="E156" s="107">
        <v>3500</v>
      </c>
      <c r="F156" s="107">
        <v>3500</v>
      </c>
      <c r="G156" s="107">
        <v>3500</v>
      </c>
      <c r="H156" s="107">
        <v>3500</v>
      </c>
      <c r="I156" s="107">
        <v>3500</v>
      </c>
      <c r="J156" s="107">
        <v>3500</v>
      </c>
      <c r="K156" s="107">
        <v>3500</v>
      </c>
      <c r="L156" s="107">
        <v>3500</v>
      </c>
      <c r="M156" s="107">
        <v>3500</v>
      </c>
      <c r="N156" s="107">
        <v>3500</v>
      </c>
      <c r="O156" s="29">
        <f t="shared" si="22"/>
        <v>42000</v>
      </c>
    </row>
    <row r="157" spans="1:15" s="2" customFormat="1" ht="21" customHeight="1">
      <c r="A157" s="127" t="s">
        <v>229</v>
      </c>
      <c r="B157" s="110">
        <v>30000</v>
      </c>
      <c r="C157" s="107">
        <v>2500</v>
      </c>
      <c r="D157" s="107">
        <v>2500</v>
      </c>
      <c r="E157" s="107">
        <v>2500</v>
      </c>
      <c r="F157" s="107">
        <v>2500</v>
      </c>
      <c r="G157" s="107">
        <v>2500</v>
      </c>
      <c r="H157" s="107">
        <v>2500</v>
      </c>
      <c r="I157" s="107">
        <v>2500</v>
      </c>
      <c r="J157" s="110">
        <v>2500</v>
      </c>
      <c r="K157" s="107">
        <v>2500</v>
      </c>
      <c r="L157" s="107">
        <v>2500</v>
      </c>
      <c r="M157" s="107">
        <v>2500</v>
      </c>
      <c r="N157" s="107">
        <v>2500</v>
      </c>
      <c r="O157" s="29">
        <f t="shared" si="22"/>
        <v>30000</v>
      </c>
    </row>
    <row r="158" spans="1:15" s="2" customFormat="1" ht="21">
      <c r="A158" s="129"/>
      <c r="B158" s="112"/>
      <c r="C158" s="111"/>
      <c r="D158" s="111"/>
      <c r="E158" s="111"/>
      <c r="F158" s="111"/>
      <c r="G158" s="111"/>
      <c r="H158" s="111"/>
      <c r="I158" s="111"/>
      <c r="J158" s="112"/>
      <c r="K158" s="111"/>
      <c r="L158" s="111"/>
      <c r="M158" s="111"/>
      <c r="N158" s="111"/>
      <c r="O158" s="61">
        <f>SUM(C150:N150)</f>
        <v>939120</v>
      </c>
    </row>
    <row r="159" spans="1:15" s="2" customFormat="1" ht="21">
      <c r="A159" s="129"/>
      <c r="B159" s="112"/>
      <c r="C159" s="111"/>
      <c r="D159" s="111"/>
      <c r="E159" s="111"/>
      <c r="F159" s="111"/>
      <c r="G159" s="111"/>
      <c r="H159" s="111"/>
      <c r="I159" s="111"/>
      <c r="J159" s="112"/>
      <c r="K159" s="111"/>
      <c r="L159" s="111"/>
      <c r="M159" s="111"/>
      <c r="N159" s="111"/>
      <c r="O159" s="61"/>
    </row>
    <row r="160" spans="1:17" s="2" customFormat="1" ht="21">
      <c r="A160" s="129"/>
      <c r="B160" s="112"/>
      <c r="C160" s="111"/>
      <c r="D160" s="111"/>
      <c r="E160" s="111"/>
      <c r="F160" s="111"/>
      <c r="G160" s="111"/>
      <c r="H160" s="111"/>
      <c r="I160" s="111"/>
      <c r="J160" s="112"/>
      <c r="K160" s="111"/>
      <c r="L160" s="111"/>
      <c r="M160" s="111"/>
      <c r="N160" s="111"/>
      <c r="O160" s="61">
        <f>SUM(C152:N152)</f>
        <v>1245961</v>
      </c>
      <c r="Q160" s="2" t="s">
        <v>10</v>
      </c>
    </row>
    <row r="161" spans="1:15" s="42" customFormat="1" ht="18.75" customHeight="1">
      <c r="A161" s="170" t="s">
        <v>38</v>
      </c>
      <c r="B161" s="169"/>
      <c r="C161" s="169"/>
      <c r="D161" s="169"/>
      <c r="E161" s="167" t="s">
        <v>39</v>
      </c>
      <c r="F161" s="167"/>
      <c r="G161" s="167"/>
      <c r="H161" s="168" t="s">
        <v>38</v>
      </c>
      <c r="I161" s="168" t="s">
        <v>10</v>
      </c>
      <c r="J161" s="168"/>
      <c r="K161" s="169"/>
      <c r="L161" s="168" t="s">
        <v>40</v>
      </c>
      <c r="M161" s="168"/>
      <c r="N161" s="173"/>
      <c r="O161" s="62">
        <f>SUM(C153:N153)</f>
        <v>555961</v>
      </c>
    </row>
    <row r="162" spans="1:15" s="2" customFormat="1" ht="21">
      <c r="A162" s="170"/>
      <c r="B162" s="241" t="s">
        <v>46</v>
      </c>
      <c r="C162" s="241"/>
      <c r="D162" s="241"/>
      <c r="E162" s="167"/>
      <c r="F162" s="167"/>
      <c r="G162" s="168"/>
      <c r="H162" s="168"/>
      <c r="I162" s="241" t="s">
        <v>41</v>
      </c>
      <c r="J162" s="241"/>
      <c r="K162" s="241"/>
      <c r="L162" s="167"/>
      <c r="M162" s="167"/>
      <c r="N162" s="173"/>
      <c r="O162" s="61">
        <f>SUM(C154:N154)</f>
        <v>453961</v>
      </c>
    </row>
    <row r="163" spans="1:15" s="2" customFormat="1" ht="20.25" customHeight="1">
      <c r="A163" s="170" t="s">
        <v>42</v>
      </c>
      <c r="B163" s="242" t="s">
        <v>43</v>
      </c>
      <c r="C163" s="242"/>
      <c r="D163" s="242"/>
      <c r="E163" s="167"/>
      <c r="F163" s="167"/>
      <c r="G163" s="168"/>
      <c r="H163" s="168" t="s">
        <v>42</v>
      </c>
      <c r="I163" s="242" t="s">
        <v>44</v>
      </c>
      <c r="J163" s="242"/>
      <c r="K163" s="242"/>
      <c r="L163" s="171"/>
      <c r="M163" s="171"/>
      <c r="N163" s="174"/>
      <c r="O163" s="61" t="e">
        <f>SUM(#REF!)</f>
        <v>#REF!</v>
      </c>
    </row>
    <row r="164" spans="1:15" s="1" customFormat="1" ht="21">
      <c r="A164" s="243" t="s">
        <v>0</v>
      </c>
      <c r="B164" s="102" t="s">
        <v>1</v>
      </c>
      <c r="C164" s="259" t="s">
        <v>3</v>
      </c>
      <c r="D164" s="260"/>
      <c r="E164" s="261"/>
      <c r="F164" s="259" t="s">
        <v>4</v>
      </c>
      <c r="G164" s="260"/>
      <c r="H164" s="261"/>
      <c r="I164" s="259" t="s">
        <v>5</v>
      </c>
      <c r="J164" s="260"/>
      <c r="K164" s="261"/>
      <c r="L164" s="259" t="s">
        <v>6</v>
      </c>
      <c r="M164" s="260"/>
      <c r="N164" s="261"/>
      <c r="O164" s="64">
        <f>SUM(C155:N155)</f>
        <v>30000</v>
      </c>
    </row>
    <row r="165" spans="1:15" s="3" customFormat="1" ht="21">
      <c r="A165" s="244"/>
      <c r="B165" s="102" t="s">
        <v>2</v>
      </c>
      <c r="C165" s="103" t="s">
        <v>180</v>
      </c>
      <c r="D165" s="103" t="s">
        <v>181</v>
      </c>
      <c r="E165" s="103" t="s">
        <v>182</v>
      </c>
      <c r="F165" s="103" t="s">
        <v>183</v>
      </c>
      <c r="G165" s="103" t="s">
        <v>184</v>
      </c>
      <c r="H165" s="104" t="s">
        <v>185</v>
      </c>
      <c r="I165" s="103" t="s">
        <v>186</v>
      </c>
      <c r="J165" s="103" t="s">
        <v>187</v>
      </c>
      <c r="K165" s="103" t="s">
        <v>188</v>
      </c>
      <c r="L165" s="103" t="s">
        <v>189</v>
      </c>
      <c r="M165" s="103" t="s">
        <v>190</v>
      </c>
      <c r="N165" s="103" t="s">
        <v>191</v>
      </c>
      <c r="O165" s="65">
        <f>SUM(C156:N156)</f>
        <v>42000</v>
      </c>
    </row>
    <row r="166" spans="1:18" s="2" customFormat="1" ht="21">
      <c r="A166" s="132" t="s">
        <v>231</v>
      </c>
      <c r="B166" s="110">
        <v>500000</v>
      </c>
      <c r="C166" s="107"/>
      <c r="D166" s="107">
        <f aca="true" t="shared" si="26" ref="D166:N166">D167+D168+D169+D170+D171+D172</f>
        <v>20000</v>
      </c>
      <c r="E166" s="107">
        <f t="shared" si="26"/>
        <v>25000</v>
      </c>
      <c r="F166" s="107">
        <f t="shared" si="26"/>
        <v>40000</v>
      </c>
      <c r="G166" s="107"/>
      <c r="H166" s="107">
        <f t="shared" si="26"/>
        <v>85000</v>
      </c>
      <c r="I166" s="107">
        <f t="shared" si="26"/>
        <v>75000</v>
      </c>
      <c r="J166" s="107">
        <f t="shared" si="26"/>
        <v>40000</v>
      </c>
      <c r="K166" s="107">
        <f t="shared" si="26"/>
        <v>20000</v>
      </c>
      <c r="L166" s="107">
        <f t="shared" si="26"/>
        <v>50000</v>
      </c>
      <c r="M166" s="107">
        <f t="shared" si="26"/>
        <v>45000</v>
      </c>
      <c r="N166" s="107">
        <f t="shared" si="26"/>
        <v>100000</v>
      </c>
      <c r="O166" s="61">
        <f>C166+D166+E166+F166+G166+H166+I166+J166+K166+L166+M166+N166</f>
        <v>500000</v>
      </c>
      <c r="P166" s="2" t="s">
        <v>10</v>
      </c>
      <c r="R166" s="2" t="s">
        <v>10</v>
      </c>
    </row>
    <row r="167" spans="1:15" s="2" customFormat="1" ht="21">
      <c r="A167" s="127" t="s">
        <v>212</v>
      </c>
      <c r="B167" s="107">
        <v>50000</v>
      </c>
      <c r="C167" s="133"/>
      <c r="D167" s="133"/>
      <c r="E167" s="133"/>
      <c r="F167" s="133"/>
      <c r="G167" s="133"/>
      <c r="H167" s="133">
        <v>25000</v>
      </c>
      <c r="I167" s="133"/>
      <c r="J167" s="133"/>
      <c r="K167" s="133"/>
      <c r="L167" s="133"/>
      <c r="M167" s="133">
        <v>25000</v>
      </c>
      <c r="N167" s="133"/>
      <c r="O167" s="61">
        <f aca="true" t="shared" si="27" ref="O167:O179">C167+D167+E167+F167+G167+H167+I167+J167+K167+L167+M167+N167</f>
        <v>50000</v>
      </c>
    </row>
    <row r="168" spans="1:15" s="2" customFormat="1" ht="41.25" customHeight="1">
      <c r="A168" s="127" t="s">
        <v>209</v>
      </c>
      <c r="B168" s="110">
        <v>150000</v>
      </c>
      <c r="C168" s="130"/>
      <c r="D168" s="130"/>
      <c r="E168" s="130"/>
      <c r="F168" s="130"/>
      <c r="G168" s="130"/>
      <c r="H168" s="130"/>
      <c r="I168" s="130">
        <v>75000</v>
      </c>
      <c r="J168" s="131"/>
      <c r="K168" s="130"/>
      <c r="L168" s="130"/>
      <c r="M168" s="130"/>
      <c r="N168" s="130">
        <v>75000</v>
      </c>
      <c r="O168" s="61">
        <f t="shared" si="27"/>
        <v>150000</v>
      </c>
    </row>
    <row r="169" spans="1:15" s="2" customFormat="1" ht="21">
      <c r="A169" s="127" t="s">
        <v>210</v>
      </c>
      <c r="B169" s="110">
        <v>50000</v>
      </c>
      <c r="C169" s="133"/>
      <c r="D169" s="133"/>
      <c r="E169" s="133">
        <v>15000</v>
      </c>
      <c r="F169" s="133"/>
      <c r="G169" s="133"/>
      <c r="H169" s="133">
        <v>15000</v>
      </c>
      <c r="I169" s="133"/>
      <c r="J169" s="134"/>
      <c r="K169" s="133">
        <v>10000</v>
      </c>
      <c r="L169" s="133"/>
      <c r="M169" s="133"/>
      <c r="N169" s="133">
        <v>10000</v>
      </c>
      <c r="O169" s="61">
        <f t="shared" si="27"/>
        <v>50000</v>
      </c>
    </row>
    <row r="170" spans="1:15" s="2" customFormat="1" ht="21">
      <c r="A170" s="153" t="s">
        <v>211</v>
      </c>
      <c r="B170" s="135">
        <v>100000</v>
      </c>
      <c r="C170" s="136"/>
      <c r="D170" s="136">
        <v>10000</v>
      </c>
      <c r="E170" s="136"/>
      <c r="F170" s="136">
        <v>20000</v>
      </c>
      <c r="G170" s="136"/>
      <c r="H170" s="136">
        <v>15000</v>
      </c>
      <c r="I170" s="136"/>
      <c r="J170" s="137">
        <v>20000</v>
      </c>
      <c r="K170" s="136"/>
      <c r="L170" s="136">
        <v>25000</v>
      </c>
      <c r="M170" s="136">
        <v>10000</v>
      </c>
      <c r="N170" s="136"/>
      <c r="O170" s="61">
        <f t="shared" si="27"/>
        <v>100000</v>
      </c>
    </row>
    <row r="171" spans="1:15" s="2" customFormat="1" ht="21">
      <c r="A171" s="153" t="s">
        <v>117</v>
      </c>
      <c r="B171" s="135">
        <v>100000</v>
      </c>
      <c r="C171" s="136"/>
      <c r="D171" s="136">
        <v>10000</v>
      </c>
      <c r="E171" s="136"/>
      <c r="F171" s="136">
        <v>20000</v>
      </c>
      <c r="G171" s="136"/>
      <c r="H171" s="136">
        <v>15000</v>
      </c>
      <c r="I171" s="136"/>
      <c r="J171" s="137">
        <v>20000</v>
      </c>
      <c r="K171" s="136"/>
      <c r="L171" s="136">
        <v>25000</v>
      </c>
      <c r="M171" s="136">
        <v>10000</v>
      </c>
      <c r="N171" s="136"/>
      <c r="O171" s="61">
        <f t="shared" si="27"/>
        <v>100000</v>
      </c>
    </row>
    <row r="172" spans="1:15" s="2" customFormat="1" ht="21">
      <c r="A172" s="153" t="s">
        <v>119</v>
      </c>
      <c r="B172" s="135">
        <v>50000</v>
      </c>
      <c r="C172" s="138"/>
      <c r="D172" s="136"/>
      <c r="E172" s="136">
        <v>10000</v>
      </c>
      <c r="F172" s="136"/>
      <c r="G172" s="136"/>
      <c r="H172" s="136">
        <v>15000</v>
      </c>
      <c r="I172" s="136"/>
      <c r="J172" s="136"/>
      <c r="K172" s="136">
        <v>10000</v>
      </c>
      <c r="L172" s="136"/>
      <c r="M172" s="136"/>
      <c r="N172" s="136">
        <v>15000</v>
      </c>
      <c r="O172" s="61">
        <f t="shared" si="27"/>
        <v>50000</v>
      </c>
    </row>
    <row r="173" spans="1:15" s="49" customFormat="1" ht="25.5" customHeight="1">
      <c r="A173" s="126" t="s">
        <v>230</v>
      </c>
      <c r="B173" s="135">
        <v>190000</v>
      </c>
      <c r="C173" s="138"/>
      <c r="D173" s="138"/>
      <c r="E173" s="138">
        <f>E174+E175+E176</f>
        <v>45000</v>
      </c>
      <c r="F173" s="138"/>
      <c r="G173" s="138"/>
      <c r="H173" s="138">
        <f>H174+H175+H176</f>
        <v>50000</v>
      </c>
      <c r="I173" s="138"/>
      <c r="J173" s="138"/>
      <c r="K173" s="138">
        <f>K174+K175+K176</f>
        <v>45000</v>
      </c>
      <c r="L173" s="138"/>
      <c r="M173" s="138"/>
      <c r="N173" s="138">
        <f>N174+N175+N176</f>
        <v>50000</v>
      </c>
      <c r="O173" s="61">
        <f t="shared" si="27"/>
        <v>190000</v>
      </c>
    </row>
    <row r="174" spans="1:16" s="49" customFormat="1" ht="25.5" customHeight="1">
      <c r="A174" s="126" t="s">
        <v>120</v>
      </c>
      <c r="B174" s="110">
        <v>120000</v>
      </c>
      <c r="C174" s="136"/>
      <c r="D174" s="136"/>
      <c r="E174" s="136">
        <v>30000</v>
      </c>
      <c r="F174" s="136"/>
      <c r="G174" s="136"/>
      <c r="H174" s="136">
        <v>30000</v>
      </c>
      <c r="I174" s="136"/>
      <c r="J174" s="136"/>
      <c r="K174" s="136">
        <v>30000</v>
      </c>
      <c r="L174" s="136"/>
      <c r="M174" s="136"/>
      <c r="N174" s="136">
        <v>30000</v>
      </c>
      <c r="O174" s="61">
        <f t="shared" si="27"/>
        <v>120000</v>
      </c>
      <c r="P174" s="49" t="s">
        <v>10</v>
      </c>
    </row>
    <row r="175" spans="1:15" s="41" customFormat="1" ht="21">
      <c r="A175" s="139" t="s">
        <v>122</v>
      </c>
      <c r="B175" s="110">
        <v>20000</v>
      </c>
      <c r="C175" s="136"/>
      <c r="D175" s="136"/>
      <c r="E175" s="136">
        <v>5000</v>
      </c>
      <c r="F175" s="136"/>
      <c r="G175" s="136"/>
      <c r="H175" s="136">
        <v>5000</v>
      </c>
      <c r="I175" s="136"/>
      <c r="J175" s="136"/>
      <c r="K175" s="136">
        <v>5000</v>
      </c>
      <c r="L175" s="136"/>
      <c r="M175" s="136"/>
      <c r="N175" s="136">
        <v>5000</v>
      </c>
      <c r="O175" s="61">
        <f t="shared" si="27"/>
        <v>20000</v>
      </c>
    </row>
    <row r="176" spans="1:15" s="19" customFormat="1" ht="21">
      <c r="A176" s="155" t="s">
        <v>125</v>
      </c>
      <c r="B176" s="110">
        <v>50000</v>
      </c>
      <c r="C176" s="156"/>
      <c r="D176" s="156"/>
      <c r="E176" s="156">
        <v>10000</v>
      </c>
      <c r="F176" s="156"/>
      <c r="G176" s="156"/>
      <c r="H176" s="156">
        <v>15000</v>
      </c>
      <c r="I176" s="156"/>
      <c r="J176" s="156"/>
      <c r="K176" s="156">
        <v>10000</v>
      </c>
      <c r="L176" s="156"/>
      <c r="M176" s="156"/>
      <c r="N176" s="156">
        <v>15000</v>
      </c>
      <c r="O176" s="61">
        <f t="shared" si="27"/>
        <v>50000</v>
      </c>
    </row>
    <row r="177" spans="1:17" s="19" customFormat="1" ht="21" customHeight="1">
      <c r="A177" s="140" t="s">
        <v>213</v>
      </c>
      <c r="B177" s="141">
        <v>115200</v>
      </c>
      <c r="C177" s="142"/>
      <c r="D177" s="142"/>
      <c r="E177" s="142">
        <f>E178+E179+E187+E188+E189+E190</f>
        <v>86600</v>
      </c>
      <c r="F177" s="142"/>
      <c r="G177" s="142"/>
      <c r="H177" s="142"/>
      <c r="I177" s="142"/>
      <c r="J177" s="142"/>
      <c r="K177" s="142">
        <f>K178+K179+K187+K188+K189+K190</f>
        <v>28600</v>
      </c>
      <c r="L177" s="142"/>
      <c r="M177" s="142"/>
      <c r="N177" s="142"/>
      <c r="O177" s="61">
        <f t="shared" si="27"/>
        <v>115200</v>
      </c>
      <c r="Q177" s="19" t="s">
        <v>10</v>
      </c>
    </row>
    <row r="178" spans="1:15" s="19" customFormat="1" ht="40.5" customHeight="1">
      <c r="A178" s="132" t="s">
        <v>214</v>
      </c>
      <c r="B178" s="110">
        <v>22000</v>
      </c>
      <c r="C178" s="143"/>
      <c r="D178" s="143"/>
      <c r="E178" s="143">
        <v>22000</v>
      </c>
      <c r="F178" s="143"/>
      <c r="G178" s="143"/>
      <c r="H178" s="143"/>
      <c r="I178" s="143"/>
      <c r="J178" s="143"/>
      <c r="K178" s="143"/>
      <c r="L178" s="143"/>
      <c r="M178" s="143"/>
      <c r="N178" s="143"/>
      <c r="O178" s="61">
        <f t="shared" si="27"/>
        <v>22000</v>
      </c>
    </row>
    <row r="179" spans="1:15" s="19" customFormat="1" ht="60" customHeight="1">
      <c r="A179" s="127" t="s">
        <v>215</v>
      </c>
      <c r="B179" s="110">
        <v>28600</v>
      </c>
      <c r="C179" s="107"/>
      <c r="D179" s="107"/>
      <c r="E179" s="107"/>
      <c r="F179" s="107"/>
      <c r="G179" s="107"/>
      <c r="H179" s="107"/>
      <c r="I179" s="107"/>
      <c r="J179" s="110"/>
      <c r="K179" s="107">
        <v>28600</v>
      </c>
      <c r="L179" s="107"/>
      <c r="M179" s="107"/>
      <c r="N179" s="107"/>
      <c r="O179" s="61">
        <f t="shared" si="27"/>
        <v>28600</v>
      </c>
    </row>
    <row r="180" spans="1:15" s="19" customFormat="1" ht="20.25" customHeight="1">
      <c r="A180" s="129"/>
      <c r="B180" s="112"/>
      <c r="C180" s="111"/>
      <c r="D180" s="111"/>
      <c r="E180" s="111"/>
      <c r="F180" s="111"/>
      <c r="G180" s="111"/>
      <c r="H180" s="111"/>
      <c r="I180" s="111"/>
      <c r="J180" s="112"/>
      <c r="K180" s="111"/>
      <c r="L180" s="111"/>
      <c r="M180" s="111"/>
      <c r="N180" s="111"/>
      <c r="O180" s="67"/>
    </row>
    <row r="181" spans="1:15" s="19" customFormat="1" ht="34.5" customHeight="1">
      <c r="A181" s="129"/>
      <c r="B181" s="112"/>
      <c r="C181" s="111"/>
      <c r="D181" s="111"/>
      <c r="E181" s="111"/>
      <c r="F181" s="111"/>
      <c r="G181" s="111"/>
      <c r="H181" s="111"/>
      <c r="I181" s="111"/>
      <c r="J181" s="112"/>
      <c r="K181" s="111"/>
      <c r="L181" s="111"/>
      <c r="M181" s="111"/>
      <c r="N181" s="111"/>
      <c r="O181" s="67"/>
    </row>
    <row r="182" spans="1:15" s="19" customFormat="1" ht="20.25" customHeight="1">
      <c r="A182" s="170" t="s">
        <v>38</v>
      </c>
      <c r="B182" s="169"/>
      <c r="C182" s="169"/>
      <c r="D182" s="169"/>
      <c r="E182" s="167" t="s">
        <v>39</v>
      </c>
      <c r="F182" s="167"/>
      <c r="G182" s="167"/>
      <c r="H182" s="168" t="s">
        <v>38</v>
      </c>
      <c r="I182" s="168" t="s">
        <v>10</v>
      </c>
      <c r="J182" s="168"/>
      <c r="K182" s="169"/>
      <c r="L182" s="168" t="s">
        <v>40</v>
      </c>
      <c r="M182" s="168"/>
      <c r="N182" s="173"/>
      <c r="O182" s="67"/>
    </row>
    <row r="183" spans="1:15" s="19" customFormat="1" ht="25.5" customHeight="1">
      <c r="A183" s="170"/>
      <c r="B183" s="241" t="s">
        <v>46</v>
      </c>
      <c r="C183" s="241"/>
      <c r="D183" s="241"/>
      <c r="E183" s="167"/>
      <c r="F183" s="167"/>
      <c r="G183" s="168"/>
      <c r="H183" s="168"/>
      <c r="I183" s="241" t="s">
        <v>41</v>
      </c>
      <c r="J183" s="241"/>
      <c r="K183" s="241"/>
      <c r="L183" s="167"/>
      <c r="M183" s="167"/>
      <c r="N183" s="173"/>
      <c r="O183" s="67"/>
    </row>
    <row r="184" spans="1:17" s="39" customFormat="1" ht="21">
      <c r="A184" s="170" t="s">
        <v>42</v>
      </c>
      <c r="B184" s="242" t="s">
        <v>43</v>
      </c>
      <c r="C184" s="242"/>
      <c r="D184" s="242"/>
      <c r="E184" s="167"/>
      <c r="F184" s="167"/>
      <c r="G184" s="168"/>
      <c r="H184" s="168" t="s">
        <v>42</v>
      </c>
      <c r="I184" s="242" t="s">
        <v>44</v>
      </c>
      <c r="J184" s="242"/>
      <c r="K184" s="242"/>
      <c r="L184" s="171"/>
      <c r="M184" s="171"/>
      <c r="N184" s="174"/>
      <c r="O184" s="69"/>
      <c r="Q184" s="39" t="s">
        <v>10</v>
      </c>
    </row>
    <row r="185" spans="1:17" s="38" customFormat="1" ht="21">
      <c r="A185" s="243" t="s">
        <v>0</v>
      </c>
      <c r="B185" s="102" t="s">
        <v>1</v>
      </c>
      <c r="C185" s="259" t="s">
        <v>3</v>
      </c>
      <c r="D185" s="260"/>
      <c r="E185" s="261"/>
      <c r="F185" s="259" t="s">
        <v>4</v>
      </c>
      <c r="G185" s="260"/>
      <c r="H185" s="261"/>
      <c r="I185" s="259" t="s">
        <v>5</v>
      </c>
      <c r="J185" s="260"/>
      <c r="K185" s="261"/>
      <c r="L185" s="259" t="s">
        <v>6</v>
      </c>
      <c r="M185" s="260"/>
      <c r="N185" s="261"/>
      <c r="O185" s="70"/>
      <c r="Q185" s="38" t="s">
        <v>10</v>
      </c>
    </row>
    <row r="186" spans="1:15" s="38" customFormat="1" ht="21">
      <c r="A186" s="244"/>
      <c r="B186" s="102" t="s">
        <v>2</v>
      </c>
      <c r="C186" s="103" t="s">
        <v>180</v>
      </c>
      <c r="D186" s="103" t="s">
        <v>181</v>
      </c>
      <c r="E186" s="103" t="s">
        <v>182</v>
      </c>
      <c r="F186" s="103" t="s">
        <v>183</v>
      </c>
      <c r="G186" s="103" t="s">
        <v>184</v>
      </c>
      <c r="H186" s="104" t="s">
        <v>185</v>
      </c>
      <c r="I186" s="103" t="s">
        <v>186</v>
      </c>
      <c r="J186" s="103" t="s">
        <v>187</v>
      </c>
      <c r="K186" s="103" t="s">
        <v>188</v>
      </c>
      <c r="L186" s="103" t="s">
        <v>189</v>
      </c>
      <c r="M186" s="103" t="s">
        <v>190</v>
      </c>
      <c r="N186" s="103" t="s">
        <v>191</v>
      </c>
      <c r="O186" s="70"/>
    </row>
    <row r="187" spans="1:15" s="38" customFormat="1" ht="37.5">
      <c r="A187" s="153" t="s">
        <v>216</v>
      </c>
      <c r="B187" s="110">
        <v>15000</v>
      </c>
      <c r="C187" s="107"/>
      <c r="D187" s="107"/>
      <c r="E187" s="107">
        <v>15000</v>
      </c>
      <c r="F187" s="107"/>
      <c r="G187" s="107"/>
      <c r="H187" s="107"/>
      <c r="I187" s="107"/>
      <c r="J187" s="110"/>
      <c r="K187" s="107"/>
      <c r="L187" s="107"/>
      <c r="M187" s="107"/>
      <c r="N187" s="107"/>
      <c r="O187" s="70"/>
    </row>
    <row r="188" spans="1:15" s="38" customFormat="1" ht="37.5">
      <c r="A188" s="153" t="s">
        <v>217</v>
      </c>
      <c r="B188" s="110">
        <v>2600</v>
      </c>
      <c r="C188" s="107"/>
      <c r="D188" s="107"/>
      <c r="E188" s="107">
        <v>2600</v>
      </c>
      <c r="F188" s="107"/>
      <c r="G188" s="107"/>
      <c r="H188" s="107"/>
      <c r="I188" s="107"/>
      <c r="J188" s="110"/>
      <c r="K188" s="107"/>
      <c r="L188" s="107"/>
      <c r="M188" s="107"/>
      <c r="N188" s="107"/>
      <c r="O188" s="70"/>
    </row>
    <row r="189" spans="1:15" s="38" customFormat="1" ht="37.5">
      <c r="A189" s="153" t="s">
        <v>218</v>
      </c>
      <c r="B189" s="110">
        <v>42000</v>
      </c>
      <c r="C189" s="107"/>
      <c r="D189" s="107"/>
      <c r="E189" s="107">
        <v>42000</v>
      </c>
      <c r="F189" s="107"/>
      <c r="G189" s="107"/>
      <c r="H189" s="107"/>
      <c r="I189" s="107"/>
      <c r="J189" s="110"/>
      <c r="K189" s="107"/>
      <c r="L189" s="107"/>
      <c r="M189" s="107"/>
      <c r="N189" s="107"/>
      <c r="O189" s="70"/>
    </row>
    <row r="190" spans="1:15" s="74" customFormat="1" ht="21">
      <c r="A190" s="126" t="s">
        <v>219</v>
      </c>
      <c r="B190" s="110">
        <v>5000</v>
      </c>
      <c r="C190" s="144"/>
      <c r="D190" s="144"/>
      <c r="E190" s="107">
        <v>5000</v>
      </c>
      <c r="F190" s="144"/>
      <c r="G190" s="107"/>
      <c r="H190" s="107"/>
      <c r="I190" s="107"/>
      <c r="J190" s="110"/>
      <c r="K190" s="107"/>
      <c r="L190" s="107"/>
      <c r="M190" s="144"/>
      <c r="N190" s="144"/>
      <c r="O190" s="38"/>
    </row>
    <row r="191" spans="1:14" s="38" customFormat="1" ht="21">
      <c r="A191" s="179"/>
      <c r="B191" s="112"/>
      <c r="C191" s="187"/>
      <c r="D191" s="187"/>
      <c r="E191" s="111"/>
      <c r="F191" s="187"/>
      <c r="G191" s="111"/>
      <c r="H191" s="111"/>
      <c r="I191" s="111"/>
      <c r="J191" s="112"/>
      <c r="K191" s="111"/>
      <c r="L191" s="111"/>
      <c r="M191" s="187"/>
      <c r="N191" s="187"/>
    </row>
    <row r="192" spans="1:14" s="38" customFormat="1" ht="21">
      <c r="A192" s="179"/>
      <c r="B192" s="112"/>
      <c r="C192" s="187"/>
      <c r="D192" s="187"/>
      <c r="E192" s="111"/>
      <c r="F192" s="187"/>
      <c r="G192" s="111"/>
      <c r="H192" s="111"/>
      <c r="I192" s="111"/>
      <c r="J192" s="112"/>
      <c r="K192" s="111"/>
      <c r="L192" s="111"/>
      <c r="M192" s="187"/>
      <c r="N192" s="187"/>
    </row>
    <row r="193" spans="1:14" s="20" customFormat="1" ht="21">
      <c r="A193" s="179"/>
      <c r="B193" s="112"/>
      <c r="C193" s="187"/>
      <c r="D193" s="187"/>
      <c r="E193" s="111"/>
      <c r="F193" s="187"/>
      <c r="G193" s="187"/>
      <c r="H193" s="111"/>
      <c r="I193" s="111"/>
      <c r="J193" s="112"/>
      <c r="K193" s="111"/>
      <c r="L193" s="111"/>
      <c r="M193" s="187"/>
      <c r="N193" s="187"/>
    </row>
    <row r="194" spans="1:14" s="20" customFormat="1" ht="21">
      <c r="A194" s="170" t="s">
        <v>38</v>
      </c>
      <c r="B194" s="169"/>
      <c r="C194" s="169"/>
      <c r="D194" s="169"/>
      <c r="E194" s="167" t="s">
        <v>39</v>
      </c>
      <c r="F194" s="167"/>
      <c r="G194" s="167"/>
      <c r="H194" s="168" t="s">
        <v>38</v>
      </c>
      <c r="I194" s="168" t="s">
        <v>10</v>
      </c>
      <c r="J194" s="168"/>
      <c r="K194" s="169"/>
      <c r="L194" s="168" t="s">
        <v>40</v>
      </c>
      <c r="M194" s="168"/>
      <c r="N194" s="173"/>
    </row>
    <row r="195" spans="1:14" s="50" customFormat="1" ht="21">
      <c r="A195" s="170"/>
      <c r="B195" s="241" t="s">
        <v>46</v>
      </c>
      <c r="C195" s="241"/>
      <c r="D195" s="241"/>
      <c r="E195" s="167"/>
      <c r="F195" s="167"/>
      <c r="G195" s="168"/>
      <c r="H195" s="168"/>
      <c r="I195" s="241" t="s">
        <v>41</v>
      </c>
      <c r="J195" s="241"/>
      <c r="K195" s="241"/>
      <c r="L195" s="167"/>
      <c r="M195" s="167"/>
      <c r="N195" s="173"/>
    </row>
    <row r="196" spans="1:14" s="50" customFormat="1" ht="21">
      <c r="A196" s="170" t="s">
        <v>42</v>
      </c>
      <c r="B196" s="242" t="s">
        <v>43</v>
      </c>
      <c r="C196" s="242"/>
      <c r="D196" s="242"/>
      <c r="E196" s="167"/>
      <c r="F196" s="167"/>
      <c r="G196" s="168"/>
      <c r="H196" s="168" t="s">
        <v>42</v>
      </c>
      <c r="I196" s="242" t="s">
        <v>44</v>
      </c>
      <c r="J196" s="242"/>
      <c r="K196" s="242"/>
      <c r="L196" s="171"/>
      <c r="M196" s="171"/>
      <c r="N196" s="174"/>
    </row>
    <row r="197" spans="1:14" s="50" customFormat="1" ht="21">
      <c r="A197" s="170"/>
      <c r="B197" s="172"/>
      <c r="C197" s="172"/>
      <c r="D197" s="172"/>
      <c r="E197" s="167"/>
      <c r="F197" s="167"/>
      <c r="G197" s="168"/>
      <c r="H197" s="168"/>
      <c r="I197" s="172"/>
      <c r="J197" s="172"/>
      <c r="K197" s="172"/>
      <c r="L197" s="171"/>
      <c r="M197" s="171"/>
      <c r="N197" s="174"/>
    </row>
    <row r="198" spans="1:14" s="50" customFormat="1" ht="21">
      <c r="A198" s="170"/>
      <c r="B198" s="172"/>
      <c r="C198" s="172"/>
      <c r="D198" s="172"/>
      <c r="E198" s="167"/>
      <c r="F198" s="167"/>
      <c r="G198" s="168"/>
      <c r="H198" s="168"/>
      <c r="I198" s="172"/>
      <c r="J198" s="172"/>
      <c r="K198" s="172"/>
      <c r="L198" s="171"/>
      <c r="M198" s="171"/>
      <c r="N198" s="174"/>
    </row>
    <row r="199" spans="1:14" s="50" customFormat="1" ht="21">
      <c r="A199" s="170"/>
      <c r="B199" s="172"/>
      <c r="C199" s="172"/>
      <c r="D199" s="172"/>
      <c r="E199" s="167"/>
      <c r="F199" s="167"/>
      <c r="G199" s="168"/>
      <c r="H199" s="168"/>
      <c r="I199" s="172"/>
      <c r="J199" s="172"/>
      <c r="K199" s="172"/>
      <c r="L199" s="171"/>
      <c r="M199" s="171"/>
      <c r="N199" s="174"/>
    </row>
    <row r="200" spans="1:14" s="50" customFormat="1" ht="21">
      <c r="A200" s="170"/>
      <c r="B200" s="172"/>
      <c r="C200" s="172"/>
      <c r="D200" s="172"/>
      <c r="E200" s="167"/>
      <c r="F200" s="167"/>
      <c r="G200" s="168"/>
      <c r="H200" s="168"/>
      <c r="I200" s="172"/>
      <c r="J200" s="172"/>
      <c r="K200" s="172"/>
      <c r="L200" s="171"/>
      <c r="M200" s="171"/>
      <c r="N200" s="174"/>
    </row>
    <row r="201" spans="1:14" s="50" customFormat="1" ht="21">
      <c r="A201" s="170"/>
      <c r="B201" s="172"/>
      <c r="C201" s="172"/>
      <c r="D201" s="172"/>
      <c r="E201" s="167"/>
      <c r="F201" s="167"/>
      <c r="G201" s="168"/>
      <c r="H201" s="168"/>
      <c r="I201" s="172"/>
      <c r="J201" s="172"/>
      <c r="K201" s="172"/>
      <c r="L201" s="171"/>
      <c r="M201" s="171"/>
      <c r="N201" s="174"/>
    </row>
    <row r="202" spans="1:14" s="50" customFormat="1" ht="21">
      <c r="A202" s="170"/>
      <c r="B202" s="172"/>
      <c r="C202" s="172"/>
      <c r="D202" s="172"/>
      <c r="E202" s="167"/>
      <c r="F202" s="167"/>
      <c r="G202" s="168"/>
      <c r="H202" s="168"/>
      <c r="I202" s="172"/>
      <c r="J202" s="172"/>
      <c r="K202" s="172"/>
      <c r="L202" s="171"/>
      <c r="M202" s="171"/>
      <c r="N202" s="174"/>
    </row>
    <row r="203" spans="1:15" s="19" customFormat="1" ht="21">
      <c r="A203" s="170"/>
      <c r="B203" s="172"/>
      <c r="C203" s="172"/>
      <c r="D203" s="172"/>
      <c r="E203" s="167"/>
      <c r="F203" s="167"/>
      <c r="G203" s="168"/>
      <c r="H203" s="168"/>
      <c r="I203" s="172"/>
      <c r="J203" s="172"/>
      <c r="K203" s="172"/>
      <c r="L203" s="171"/>
      <c r="M203" s="171"/>
      <c r="N203" s="174"/>
      <c r="O203" s="19" t="s">
        <v>10</v>
      </c>
    </row>
    <row r="204" spans="1:14" s="19" customFormat="1" ht="21">
      <c r="A204" s="170"/>
      <c r="B204" s="172"/>
      <c r="C204" s="172"/>
      <c r="D204" s="172"/>
      <c r="E204" s="167"/>
      <c r="F204" s="167"/>
      <c r="G204" s="168"/>
      <c r="H204" s="168"/>
      <c r="I204" s="172"/>
      <c r="J204" s="172"/>
      <c r="K204" s="172"/>
      <c r="L204" s="171"/>
      <c r="M204" s="171"/>
      <c r="N204" s="174"/>
    </row>
    <row r="205" spans="1:14" s="19" customFormat="1" ht="21">
      <c r="A205" s="170"/>
      <c r="B205" s="172"/>
      <c r="C205" s="172"/>
      <c r="D205" s="172"/>
      <c r="E205" s="167"/>
      <c r="F205" s="167"/>
      <c r="G205" s="168"/>
      <c r="H205" s="168"/>
      <c r="I205" s="172"/>
      <c r="J205" s="172"/>
      <c r="K205" s="172"/>
      <c r="L205" s="171"/>
      <c r="M205" s="171"/>
      <c r="N205" s="174"/>
    </row>
    <row r="206" spans="1:14" s="19" customFormat="1" ht="21">
      <c r="A206" s="170"/>
      <c r="B206" s="172"/>
      <c r="C206" s="172"/>
      <c r="D206" s="172"/>
      <c r="E206" s="167"/>
      <c r="F206" s="167"/>
      <c r="G206" s="168"/>
      <c r="H206" s="168"/>
      <c r="I206" s="172"/>
      <c r="J206" s="172"/>
      <c r="K206" s="172"/>
      <c r="L206" s="171"/>
      <c r="M206" s="171"/>
      <c r="N206" s="174"/>
    </row>
    <row r="207" spans="1:14" s="19" customFormat="1" ht="21">
      <c r="A207" s="170"/>
      <c r="B207" s="172"/>
      <c r="C207" s="172"/>
      <c r="D207" s="172"/>
      <c r="E207" s="167"/>
      <c r="F207" s="167"/>
      <c r="G207" s="168"/>
      <c r="H207" s="168"/>
      <c r="I207" s="172"/>
      <c r="J207" s="172"/>
      <c r="K207" s="172"/>
      <c r="L207" s="171"/>
      <c r="M207" s="171"/>
      <c r="N207" s="174"/>
    </row>
    <row r="208" spans="1:14" s="19" customFormat="1" ht="21">
      <c r="A208" s="37"/>
      <c r="B208" s="23"/>
      <c r="C208" s="54"/>
      <c r="D208" s="55"/>
      <c r="E208" s="55"/>
      <c r="F208" s="55"/>
      <c r="G208" s="55"/>
      <c r="H208" s="55"/>
      <c r="I208" s="55"/>
      <c r="J208" s="23"/>
      <c r="K208" s="55"/>
      <c r="L208" s="55"/>
      <c r="M208" s="55"/>
      <c r="N208" s="55"/>
    </row>
    <row r="209" spans="1:14" s="19" customFormat="1" ht="21">
      <c r="A209" s="243" t="s">
        <v>0</v>
      </c>
      <c r="B209" s="102" t="s">
        <v>1</v>
      </c>
      <c r="C209" s="259" t="s">
        <v>3</v>
      </c>
      <c r="D209" s="260"/>
      <c r="E209" s="261"/>
      <c r="F209" s="259" t="s">
        <v>4</v>
      </c>
      <c r="G209" s="260"/>
      <c r="H209" s="261"/>
      <c r="I209" s="259" t="s">
        <v>5</v>
      </c>
      <c r="J209" s="260"/>
      <c r="K209" s="261"/>
      <c r="L209" s="259" t="s">
        <v>6</v>
      </c>
      <c r="M209" s="260"/>
      <c r="N209" s="261"/>
    </row>
    <row r="210" spans="1:14" s="19" customFormat="1" ht="21">
      <c r="A210" s="244"/>
      <c r="B210" s="102" t="s">
        <v>2</v>
      </c>
      <c r="C210" s="103" t="s">
        <v>180</v>
      </c>
      <c r="D210" s="103" t="s">
        <v>181</v>
      </c>
      <c r="E210" s="103" t="s">
        <v>182</v>
      </c>
      <c r="F210" s="103" t="s">
        <v>183</v>
      </c>
      <c r="G210" s="103" t="s">
        <v>184</v>
      </c>
      <c r="H210" s="104" t="s">
        <v>185</v>
      </c>
      <c r="I210" s="103" t="s">
        <v>186</v>
      </c>
      <c r="J210" s="103" t="s">
        <v>187</v>
      </c>
      <c r="K210" s="103" t="s">
        <v>188</v>
      </c>
      <c r="L210" s="103" t="s">
        <v>189</v>
      </c>
      <c r="M210" s="103" t="s">
        <v>190</v>
      </c>
      <c r="N210" s="103" t="s">
        <v>191</v>
      </c>
    </row>
    <row r="211" spans="1:15" s="19" customFormat="1" ht="21">
      <c r="A211" s="82" t="s">
        <v>37</v>
      </c>
      <c r="B211" s="218">
        <v>7790182</v>
      </c>
      <c r="C211" s="166">
        <f>C212+C219+C246+C262</f>
        <v>346692</v>
      </c>
      <c r="D211" s="166">
        <f aca="true" t="shared" si="28" ref="D211:N211">D212+D219+D246+D262</f>
        <v>615930</v>
      </c>
      <c r="E211" s="166">
        <f t="shared" si="28"/>
        <v>768196</v>
      </c>
      <c r="F211" s="166">
        <f t="shared" si="28"/>
        <v>403296</v>
      </c>
      <c r="G211" s="166">
        <f t="shared" si="28"/>
        <v>446696</v>
      </c>
      <c r="H211" s="166">
        <f t="shared" si="28"/>
        <v>599196</v>
      </c>
      <c r="I211" s="166">
        <f t="shared" si="28"/>
        <v>496696</v>
      </c>
      <c r="J211" s="166">
        <f t="shared" si="28"/>
        <v>411696</v>
      </c>
      <c r="K211" s="166">
        <f t="shared" si="28"/>
        <v>699196</v>
      </c>
      <c r="L211" s="166">
        <f t="shared" si="28"/>
        <v>346696</v>
      </c>
      <c r="M211" s="166">
        <f t="shared" si="28"/>
        <v>346696</v>
      </c>
      <c r="N211" s="166">
        <f t="shared" si="28"/>
        <v>2309196</v>
      </c>
      <c r="O211" s="67">
        <f>C211+D211+E211+F211+G211+H211+I211+J211+K211+L211+M211+N211</f>
        <v>7790182</v>
      </c>
    </row>
    <row r="212" spans="1:15" s="19" customFormat="1" ht="37.5">
      <c r="A212" s="96" t="s">
        <v>30</v>
      </c>
      <c r="B212" s="217">
        <v>2781348</v>
      </c>
      <c r="C212" s="166">
        <f>C213</f>
        <v>231779</v>
      </c>
      <c r="D212" s="166">
        <f aca="true" t="shared" si="29" ref="D212:N212">D213</f>
        <v>231779</v>
      </c>
      <c r="E212" s="166">
        <f t="shared" si="29"/>
        <v>231779</v>
      </c>
      <c r="F212" s="166">
        <f t="shared" si="29"/>
        <v>231779</v>
      </c>
      <c r="G212" s="166">
        <f t="shared" si="29"/>
        <v>231779</v>
      </c>
      <c r="H212" s="166">
        <f t="shared" si="29"/>
        <v>231779</v>
      </c>
      <c r="I212" s="166">
        <f t="shared" si="29"/>
        <v>231779</v>
      </c>
      <c r="J212" s="166">
        <f t="shared" si="29"/>
        <v>231779</v>
      </c>
      <c r="K212" s="166">
        <f t="shared" si="29"/>
        <v>231779</v>
      </c>
      <c r="L212" s="166">
        <f t="shared" si="29"/>
        <v>231779</v>
      </c>
      <c r="M212" s="166">
        <f t="shared" si="29"/>
        <v>231779</v>
      </c>
      <c r="N212" s="166">
        <f t="shared" si="29"/>
        <v>231779</v>
      </c>
      <c r="O212" s="67">
        <f aca="true" t="shared" si="30" ref="O212:O267">C212+D212+E212+F212+G212+H212+I212+J212+K212+L212+M212+N212</f>
        <v>2781348</v>
      </c>
    </row>
    <row r="213" spans="1:15" s="19" customFormat="1" ht="21">
      <c r="A213" s="96" t="s">
        <v>234</v>
      </c>
      <c r="B213" s="107">
        <v>2781348</v>
      </c>
      <c r="C213" s="106">
        <f>C214+C215+C216+C217+C218</f>
        <v>231779</v>
      </c>
      <c r="D213" s="106">
        <f aca="true" t="shared" si="31" ref="D213:N213">D214+D215+D216+D217+D218</f>
        <v>231779</v>
      </c>
      <c r="E213" s="106">
        <f t="shared" si="31"/>
        <v>231779</v>
      </c>
      <c r="F213" s="106">
        <f t="shared" si="31"/>
        <v>231779</v>
      </c>
      <c r="G213" s="106">
        <f t="shared" si="31"/>
        <v>231779</v>
      </c>
      <c r="H213" s="106">
        <f t="shared" si="31"/>
        <v>231779</v>
      </c>
      <c r="I213" s="106">
        <f t="shared" si="31"/>
        <v>231779</v>
      </c>
      <c r="J213" s="106">
        <f t="shared" si="31"/>
        <v>231779</v>
      </c>
      <c r="K213" s="106">
        <f t="shared" si="31"/>
        <v>231779</v>
      </c>
      <c r="L213" s="106">
        <f t="shared" si="31"/>
        <v>231779</v>
      </c>
      <c r="M213" s="106">
        <f t="shared" si="31"/>
        <v>231779</v>
      </c>
      <c r="N213" s="106">
        <f t="shared" si="31"/>
        <v>231779</v>
      </c>
      <c r="O213" s="67">
        <f t="shared" si="30"/>
        <v>2781348</v>
      </c>
    </row>
    <row r="214" spans="1:15" s="19" customFormat="1" ht="21">
      <c r="A214" s="96" t="s">
        <v>233</v>
      </c>
      <c r="B214" s="106">
        <v>1350960</v>
      </c>
      <c r="C214" s="106">
        <v>112580</v>
      </c>
      <c r="D214" s="106">
        <v>112580</v>
      </c>
      <c r="E214" s="106">
        <v>112580</v>
      </c>
      <c r="F214" s="106">
        <v>112580</v>
      </c>
      <c r="G214" s="106">
        <v>112580</v>
      </c>
      <c r="H214" s="106">
        <v>112580</v>
      </c>
      <c r="I214" s="106">
        <v>112580</v>
      </c>
      <c r="J214" s="106">
        <v>112580</v>
      </c>
      <c r="K214" s="106">
        <v>112580</v>
      </c>
      <c r="L214" s="106">
        <v>112580</v>
      </c>
      <c r="M214" s="106">
        <v>112580</v>
      </c>
      <c r="N214" s="106">
        <v>112580</v>
      </c>
      <c r="O214" s="67">
        <f t="shared" si="30"/>
        <v>1350960</v>
      </c>
    </row>
    <row r="215" spans="1:15" s="19" customFormat="1" ht="21">
      <c r="A215" s="95" t="s">
        <v>235</v>
      </c>
      <c r="B215" s="105">
        <v>213000</v>
      </c>
      <c r="C215" s="106">
        <v>17750</v>
      </c>
      <c r="D215" s="106">
        <v>17750</v>
      </c>
      <c r="E215" s="106">
        <v>17750</v>
      </c>
      <c r="F215" s="106">
        <v>17750</v>
      </c>
      <c r="G215" s="106">
        <v>17750</v>
      </c>
      <c r="H215" s="106">
        <v>17750</v>
      </c>
      <c r="I215" s="106">
        <v>17750</v>
      </c>
      <c r="J215" s="106">
        <v>17750</v>
      </c>
      <c r="K215" s="106">
        <v>17750</v>
      </c>
      <c r="L215" s="106">
        <v>17750</v>
      </c>
      <c r="M215" s="106">
        <v>17750</v>
      </c>
      <c r="N215" s="106">
        <v>17750</v>
      </c>
      <c r="O215" s="67">
        <f t="shared" si="30"/>
        <v>213000</v>
      </c>
    </row>
    <row r="216" spans="1:15" s="19" customFormat="1" ht="21">
      <c r="A216" s="96" t="s">
        <v>115</v>
      </c>
      <c r="B216" s="107">
        <v>420000</v>
      </c>
      <c r="C216" s="107">
        <v>35000</v>
      </c>
      <c r="D216" s="107">
        <v>35000</v>
      </c>
      <c r="E216" s="107">
        <v>35000</v>
      </c>
      <c r="F216" s="107">
        <v>35000</v>
      </c>
      <c r="G216" s="107">
        <v>35000</v>
      </c>
      <c r="H216" s="107">
        <v>35000</v>
      </c>
      <c r="I216" s="107">
        <v>35000</v>
      </c>
      <c r="J216" s="107">
        <v>35000</v>
      </c>
      <c r="K216" s="107">
        <v>35000</v>
      </c>
      <c r="L216" s="107">
        <v>35000</v>
      </c>
      <c r="M216" s="107">
        <v>35000</v>
      </c>
      <c r="N216" s="107">
        <v>35000</v>
      </c>
      <c r="O216" s="67">
        <f t="shared" si="30"/>
        <v>420000</v>
      </c>
    </row>
    <row r="217" spans="1:15" s="2" customFormat="1" ht="21">
      <c r="A217" s="96" t="s">
        <v>236</v>
      </c>
      <c r="B217" s="107">
        <v>677388</v>
      </c>
      <c r="C217" s="107">
        <v>56449</v>
      </c>
      <c r="D217" s="107">
        <v>56449</v>
      </c>
      <c r="E217" s="107">
        <v>56449</v>
      </c>
      <c r="F217" s="107">
        <v>56449</v>
      </c>
      <c r="G217" s="107">
        <v>56449</v>
      </c>
      <c r="H217" s="107">
        <v>56449</v>
      </c>
      <c r="I217" s="107">
        <v>56449</v>
      </c>
      <c r="J217" s="107">
        <v>56449</v>
      </c>
      <c r="K217" s="107">
        <v>56449</v>
      </c>
      <c r="L217" s="107">
        <v>56449</v>
      </c>
      <c r="M217" s="107">
        <v>56449</v>
      </c>
      <c r="N217" s="107">
        <v>56449</v>
      </c>
      <c r="O217" s="67">
        <f t="shared" si="30"/>
        <v>677388</v>
      </c>
    </row>
    <row r="218" spans="1:15" s="40" customFormat="1" ht="20.25" customHeight="1">
      <c r="A218" s="96" t="s">
        <v>237</v>
      </c>
      <c r="B218" s="107">
        <v>120000</v>
      </c>
      <c r="C218" s="107">
        <v>10000</v>
      </c>
      <c r="D218" s="107">
        <v>10000</v>
      </c>
      <c r="E218" s="107">
        <v>10000</v>
      </c>
      <c r="F218" s="107">
        <v>10000</v>
      </c>
      <c r="G218" s="107">
        <v>10000</v>
      </c>
      <c r="H218" s="107">
        <v>10000</v>
      </c>
      <c r="I218" s="107">
        <v>10000</v>
      </c>
      <c r="J218" s="107">
        <v>10000</v>
      </c>
      <c r="K218" s="107">
        <v>10000</v>
      </c>
      <c r="L218" s="107">
        <v>10000</v>
      </c>
      <c r="M218" s="107">
        <v>10000</v>
      </c>
      <c r="N218" s="107">
        <v>10000</v>
      </c>
      <c r="O218" s="67">
        <f t="shared" si="30"/>
        <v>120000</v>
      </c>
    </row>
    <row r="219" spans="1:15" s="40" customFormat="1" ht="20.25" customHeight="1">
      <c r="A219" s="84" t="s">
        <v>238</v>
      </c>
      <c r="B219" s="106">
        <v>2835234</v>
      </c>
      <c r="C219" s="106">
        <f>C220+C225+C237</f>
        <v>73413</v>
      </c>
      <c r="D219" s="106">
        <f aca="true" t="shared" si="32" ref="D219:N219">D220+D225+D237</f>
        <v>342651</v>
      </c>
      <c r="E219" s="106">
        <f t="shared" si="32"/>
        <v>475917</v>
      </c>
      <c r="F219" s="106">
        <f t="shared" si="32"/>
        <v>73417</v>
      </c>
      <c r="G219" s="106">
        <f t="shared" si="32"/>
        <v>173417</v>
      </c>
      <c r="H219" s="106">
        <f t="shared" si="32"/>
        <v>325917</v>
      </c>
      <c r="I219" s="106">
        <f t="shared" si="32"/>
        <v>223417</v>
      </c>
      <c r="J219" s="106">
        <f t="shared" si="32"/>
        <v>138417</v>
      </c>
      <c r="K219" s="106">
        <f t="shared" si="32"/>
        <v>425917</v>
      </c>
      <c r="L219" s="106">
        <f t="shared" si="32"/>
        <v>73417</v>
      </c>
      <c r="M219" s="106">
        <f t="shared" si="32"/>
        <v>73417</v>
      </c>
      <c r="N219" s="106">
        <f t="shared" si="32"/>
        <v>435917</v>
      </c>
      <c r="O219" s="67">
        <f t="shared" si="30"/>
        <v>2835234</v>
      </c>
    </row>
    <row r="220" spans="1:15" s="9" customFormat="1" ht="20.25" customHeight="1">
      <c r="A220" s="96" t="s">
        <v>239</v>
      </c>
      <c r="B220" s="106">
        <v>400234</v>
      </c>
      <c r="C220" s="106">
        <f>C221+C222+C223+C224</f>
        <v>8000</v>
      </c>
      <c r="D220" s="106">
        <f aca="true" t="shared" si="33" ref="D220:N220">D221+D222+D223+D224</f>
        <v>277234</v>
      </c>
      <c r="E220" s="106">
        <f t="shared" si="33"/>
        <v>8000</v>
      </c>
      <c r="F220" s="106">
        <f t="shared" si="33"/>
        <v>8000</v>
      </c>
      <c r="G220" s="106">
        <f t="shared" si="33"/>
        <v>8000</v>
      </c>
      <c r="H220" s="106">
        <f t="shared" si="33"/>
        <v>8000</v>
      </c>
      <c r="I220" s="106">
        <f t="shared" si="33"/>
        <v>8000</v>
      </c>
      <c r="J220" s="106">
        <f t="shared" si="33"/>
        <v>23000</v>
      </c>
      <c r="K220" s="106">
        <f t="shared" si="33"/>
        <v>8000</v>
      </c>
      <c r="L220" s="106">
        <f t="shared" si="33"/>
        <v>8000</v>
      </c>
      <c r="M220" s="106">
        <f t="shared" si="33"/>
        <v>8000</v>
      </c>
      <c r="N220" s="106">
        <f t="shared" si="33"/>
        <v>28000</v>
      </c>
      <c r="O220" s="67">
        <f t="shared" si="30"/>
        <v>400234</v>
      </c>
    </row>
    <row r="221" spans="1:15" s="9" customFormat="1" ht="37.5" customHeight="1">
      <c r="A221" s="79" t="s">
        <v>240</v>
      </c>
      <c r="B221" s="106">
        <v>254234</v>
      </c>
      <c r="C221" s="106"/>
      <c r="D221" s="106">
        <v>254234</v>
      </c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  <c r="O221" s="67">
        <f t="shared" si="30"/>
        <v>254234</v>
      </c>
    </row>
    <row r="222" spans="1:15" s="9" customFormat="1" ht="43.5" customHeight="1">
      <c r="A222" s="79" t="s">
        <v>241</v>
      </c>
      <c r="B222" s="106">
        <v>20000</v>
      </c>
      <c r="C222" s="106"/>
      <c r="D222" s="106"/>
      <c r="E222" s="106"/>
      <c r="F222" s="106"/>
      <c r="G222" s="106"/>
      <c r="H222" s="106"/>
      <c r="I222" s="106"/>
      <c r="J222" s="106"/>
      <c r="K222" s="106"/>
      <c r="L222" s="106"/>
      <c r="M222" s="106"/>
      <c r="N222" s="106">
        <v>20000</v>
      </c>
      <c r="O222" s="67">
        <f t="shared" si="30"/>
        <v>20000</v>
      </c>
    </row>
    <row r="223" spans="1:16" s="10" customFormat="1" ht="20.25" customHeight="1">
      <c r="A223" s="79" t="s">
        <v>242</v>
      </c>
      <c r="B223" s="106">
        <v>96000</v>
      </c>
      <c r="C223" s="106">
        <v>8000</v>
      </c>
      <c r="D223" s="106">
        <v>8000</v>
      </c>
      <c r="E223" s="106">
        <v>8000</v>
      </c>
      <c r="F223" s="106">
        <v>8000</v>
      </c>
      <c r="G223" s="106">
        <v>8000</v>
      </c>
      <c r="H223" s="106">
        <v>8000</v>
      </c>
      <c r="I223" s="106">
        <v>8000</v>
      </c>
      <c r="J223" s="106">
        <v>8000</v>
      </c>
      <c r="K223" s="106">
        <v>8000</v>
      </c>
      <c r="L223" s="106">
        <v>8000</v>
      </c>
      <c r="M223" s="106">
        <v>8000</v>
      </c>
      <c r="N223" s="106">
        <v>8000</v>
      </c>
      <c r="O223" s="67">
        <f t="shared" si="30"/>
        <v>96000</v>
      </c>
      <c r="P223" s="7"/>
    </row>
    <row r="224" spans="1:16" s="46" customFormat="1" ht="20.25" customHeight="1">
      <c r="A224" s="79" t="s">
        <v>243</v>
      </c>
      <c r="B224" s="106">
        <v>30000</v>
      </c>
      <c r="C224" s="106"/>
      <c r="D224" s="106">
        <v>15000</v>
      </c>
      <c r="E224" s="106"/>
      <c r="F224" s="106"/>
      <c r="G224" s="106"/>
      <c r="H224" s="106"/>
      <c r="I224" s="106"/>
      <c r="J224" s="106">
        <v>15000</v>
      </c>
      <c r="K224" s="106"/>
      <c r="L224" s="106"/>
      <c r="M224" s="106"/>
      <c r="N224" s="106"/>
      <c r="O224" s="67">
        <f t="shared" si="30"/>
        <v>30000</v>
      </c>
      <c r="P224" s="60"/>
    </row>
    <row r="225" spans="1:16" s="45" customFormat="1" ht="20.25" customHeight="1">
      <c r="A225" s="96" t="s">
        <v>231</v>
      </c>
      <c r="B225" s="106">
        <v>1370000</v>
      </c>
      <c r="C225" s="106">
        <f aca="true" t="shared" si="34" ref="C225:N225">C226+C227+C235+C236</f>
        <v>54163</v>
      </c>
      <c r="D225" s="106">
        <f t="shared" si="34"/>
        <v>54167</v>
      </c>
      <c r="E225" s="106">
        <f t="shared" si="34"/>
        <v>236667</v>
      </c>
      <c r="F225" s="106">
        <f t="shared" si="34"/>
        <v>54167</v>
      </c>
      <c r="G225" s="106">
        <f t="shared" si="34"/>
        <v>154167</v>
      </c>
      <c r="H225" s="106">
        <f t="shared" si="34"/>
        <v>86667</v>
      </c>
      <c r="I225" s="106">
        <f t="shared" si="34"/>
        <v>204167</v>
      </c>
      <c r="J225" s="106">
        <f t="shared" si="34"/>
        <v>54167</v>
      </c>
      <c r="K225" s="106">
        <f t="shared" si="34"/>
        <v>186667</v>
      </c>
      <c r="L225" s="106">
        <f t="shared" si="34"/>
        <v>54167</v>
      </c>
      <c r="M225" s="106">
        <f t="shared" si="34"/>
        <v>54167</v>
      </c>
      <c r="N225" s="106">
        <f t="shared" si="34"/>
        <v>176667</v>
      </c>
      <c r="O225" s="67">
        <f t="shared" si="30"/>
        <v>1370000</v>
      </c>
      <c r="P225" s="7"/>
    </row>
    <row r="226" spans="1:16" s="45" customFormat="1" ht="20.25" customHeight="1">
      <c r="A226" s="98" t="s">
        <v>210</v>
      </c>
      <c r="B226" s="108">
        <v>650000</v>
      </c>
      <c r="C226" s="108">
        <v>54163</v>
      </c>
      <c r="D226" s="108">
        <v>54167</v>
      </c>
      <c r="E226" s="108">
        <v>54167</v>
      </c>
      <c r="F226" s="108">
        <v>54167</v>
      </c>
      <c r="G226" s="108">
        <v>54167</v>
      </c>
      <c r="H226" s="108">
        <v>54167</v>
      </c>
      <c r="I226" s="108">
        <v>54167</v>
      </c>
      <c r="J226" s="108">
        <v>54167</v>
      </c>
      <c r="K226" s="108">
        <v>54167</v>
      </c>
      <c r="L226" s="108">
        <v>54167</v>
      </c>
      <c r="M226" s="108">
        <v>54167</v>
      </c>
      <c r="N226" s="108">
        <v>54167</v>
      </c>
      <c r="O226" s="67">
        <f t="shared" si="30"/>
        <v>650000</v>
      </c>
      <c r="P226" s="7"/>
    </row>
    <row r="227" spans="1:16" s="10" customFormat="1" ht="20.25" customHeight="1">
      <c r="A227" s="79" t="s">
        <v>211</v>
      </c>
      <c r="B227" s="106">
        <v>70000</v>
      </c>
      <c r="C227" s="106"/>
      <c r="D227" s="106"/>
      <c r="E227" s="106">
        <v>20000</v>
      </c>
      <c r="F227" s="106"/>
      <c r="G227" s="106"/>
      <c r="H227" s="106">
        <v>20000</v>
      </c>
      <c r="I227" s="106"/>
      <c r="J227" s="106"/>
      <c r="K227" s="106">
        <v>20000</v>
      </c>
      <c r="L227" s="106"/>
      <c r="M227" s="106"/>
      <c r="N227" s="106">
        <v>10000</v>
      </c>
      <c r="O227" s="67">
        <f t="shared" si="30"/>
        <v>70000</v>
      </c>
      <c r="P227" s="7"/>
    </row>
    <row r="228" spans="1:16" s="11" customFormat="1" ht="20.25" customHeight="1">
      <c r="A228" s="186"/>
      <c r="B228" s="190"/>
      <c r="C228" s="190"/>
      <c r="D228" s="190"/>
      <c r="E228" s="190"/>
      <c r="F228" s="190"/>
      <c r="G228" s="190"/>
      <c r="H228" s="190"/>
      <c r="I228" s="190"/>
      <c r="J228" s="190"/>
      <c r="K228" s="190"/>
      <c r="L228" s="190"/>
      <c r="M228" s="190"/>
      <c r="N228" s="190"/>
      <c r="O228" s="67">
        <f t="shared" si="30"/>
        <v>0</v>
      </c>
      <c r="P228" s="7"/>
    </row>
    <row r="229" spans="1:15" ht="20.25" customHeight="1">
      <c r="A229" s="186"/>
      <c r="B229" s="190"/>
      <c r="C229" s="190"/>
      <c r="D229" s="190"/>
      <c r="E229" s="190"/>
      <c r="F229" s="190"/>
      <c r="G229" s="190"/>
      <c r="H229" s="190"/>
      <c r="I229" s="190"/>
      <c r="J229" s="190"/>
      <c r="K229" s="190"/>
      <c r="L229" s="190"/>
      <c r="M229" s="190"/>
      <c r="N229" s="190"/>
      <c r="O229" s="67">
        <f t="shared" si="30"/>
        <v>0</v>
      </c>
    </row>
    <row r="230" spans="1:15" ht="20.25" customHeight="1">
      <c r="A230" s="170" t="s">
        <v>38</v>
      </c>
      <c r="B230" s="169"/>
      <c r="C230" s="169"/>
      <c r="D230" s="169"/>
      <c r="E230" s="167" t="s">
        <v>39</v>
      </c>
      <c r="F230" s="167"/>
      <c r="G230" s="167"/>
      <c r="H230" s="168" t="s">
        <v>38</v>
      </c>
      <c r="I230" s="168" t="s">
        <v>10</v>
      </c>
      <c r="J230" s="168"/>
      <c r="K230" s="169"/>
      <c r="L230" s="168" t="s">
        <v>40</v>
      </c>
      <c r="M230" s="168"/>
      <c r="N230" s="30"/>
      <c r="O230" s="67"/>
    </row>
    <row r="231" spans="1:15" ht="20.25" customHeight="1">
      <c r="A231" s="170"/>
      <c r="B231" s="241" t="s">
        <v>46</v>
      </c>
      <c r="C231" s="241"/>
      <c r="D231" s="241"/>
      <c r="E231" s="167"/>
      <c r="F231" s="167"/>
      <c r="G231" s="168"/>
      <c r="H231" s="168"/>
      <c r="I231" s="241" t="s">
        <v>41</v>
      </c>
      <c r="J231" s="241"/>
      <c r="K231" s="241"/>
      <c r="L231" s="167"/>
      <c r="M231" s="167"/>
      <c r="N231" s="30"/>
      <c r="O231" s="67"/>
    </row>
    <row r="232" spans="1:15" ht="20.25" customHeight="1">
      <c r="A232" s="170" t="s">
        <v>42</v>
      </c>
      <c r="B232" s="242" t="s">
        <v>43</v>
      </c>
      <c r="C232" s="242"/>
      <c r="D232" s="242"/>
      <c r="E232" s="167"/>
      <c r="F232" s="167"/>
      <c r="G232" s="168"/>
      <c r="H232" s="168" t="s">
        <v>42</v>
      </c>
      <c r="I232" s="242" t="s">
        <v>44</v>
      </c>
      <c r="J232" s="242"/>
      <c r="K232" s="242"/>
      <c r="L232" s="171"/>
      <c r="M232" s="171"/>
      <c r="N232" s="30"/>
      <c r="O232" s="67"/>
    </row>
    <row r="233" spans="1:15" ht="20.25" customHeight="1">
      <c r="A233" s="243" t="s">
        <v>0</v>
      </c>
      <c r="B233" s="102" t="s">
        <v>1</v>
      </c>
      <c r="C233" s="259" t="s">
        <v>3</v>
      </c>
      <c r="D233" s="260"/>
      <c r="E233" s="261"/>
      <c r="F233" s="259" t="s">
        <v>4</v>
      </c>
      <c r="G233" s="260"/>
      <c r="H233" s="261"/>
      <c r="I233" s="259" t="s">
        <v>5</v>
      </c>
      <c r="J233" s="260"/>
      <c r="K233" s="261"/>
      <c r="L233" s="259" t="s">
        <v>6</v>
      </c>
      <c r="M233" s="260"/>
      <c r="N233" s="261"/>
      <c r="O233" s="67"/>
    </row>
    <row r="234" spans="1:15" ht="20.25" customHeight="1">
      <c r="A234" s="244"/>
      <c r="B234" s="102" t="s">
        <v>2</v>
      </c>
      <c r="C234" s="103" t="s">
        <v>180</v>
      </c>
      <c r="D234" s="103" t="s">
        <v>181</v>
      </c>
      <c r="E234" s="103" t="s">
        <v>182</v>
      </c>
      <c r="F234" s="103" t="s">
        <v>183</v>
      </c>
      <c r="G234" s="103" t="s">
        <v>184</v>
      </c>
      <c r="H234" s="104" t="s">
        <v>185</v>
      </c>
      <c r="I234" s="103" t="s">
        <v>186</v>
      </c>
      <c r="J234" s="103" t="s">
        <v>187</v>
      </c>
      <c r="K234" s="103" t="s">
        <v>188</v>
      </c>
      <c r="L234" s="103" t="s">
        <v>189</v>
      </c>
      <c r="M234" s="103" t="s">
        <v>190</v>
      </c>
      <c r="N234" s="103" t="s">
        <v>191</v>
      </c>
      <c r="O234" s="67"/>
    </row>
    <row r="235" spans="1:15" ht="20.25" customHeight="1">
      <c r="A235" s="79" t="s">
        <v>117</v>
      </c>
      <c r="B235" s="108">
        <v>50000</v>
      </c>
      <c r="C235" s="108"/>
      <c r="D235" s="108"/>
      <c r="E235" s="108">
        <v>12500</v>
      </c>
      <c r="F235" s="108"/>
      <c r="G235" s="108"/>
      <c r="H235" s="108">
        <v>12500</v>
      </c>
      <c r="I235" s="108"/>
      <c r="J235" s="108"/>
      <c r="K235" s="108">
        <v>12500</v>
      </c>
      <c r="L235" s="108"/>
      <c r="M235" s="108"/>
      <c r="N235" s="108">
        <v>12500</v>
      </c>
      <c r="O235" s="67">
        <f t="shared" si="30"/>
        <v>50000</v>
      </c>
    </row>
    <row r="236" spans="1:15" ht="20.25" customHeight="1">
      <c r="A236" s="82" t="s">
        <v>119</v>
      </c>
      <c r="B236" s="106">
        <v>600000</v>
      </c>
      <c r="C236" s="106"/>
      <c r="D236" s="106"/>
      <c r="E236" s="106">
        <v>150000</v>
      </c>
      <c r="F236" s="106"/>
      <c r="G236" s="106">
        <v>100000</v>
      </c>
      <c r="H236" s="106"/>
      <c r="I236" s="106">
        <v>150000</v>
      </c>
      <c r="J236" s="106"/>
      <c r="K236" s="106">
        <v>100000</v>
      </c>
      <c r="L236" s="106"/>
      <c r="M236" s="106"/>
      <c r="N236" s="106">
        <v>100000</v>
      </c>
      <c r="O236" s="67">
        <f t="shared" si="30"/>
        <v>600000</v>
      </c>
    </row>
    <row r="237" spans="1:15" ht="20.25" customHeight="1">
      <c r="A237" s="96" t="s">
        <v>244</v>
      </c>
      <c r="B237" s="106">
        <v>1065000</v>
      </c>
      <c r="C237" s="106">
        <f>C238+C239+C240+C241+C243+C242+C244+C245</f>
        <v>11250</v>
      </c>
      <c r="D237" s="106">
        <f aca="true" t="shared" si="35" ref="D237:N237">D238+D239+D240+D241+D243+D242+D244+D245</f>
        <v>11250</v>
      </c>
      <c r="E237" s="106">
        <f t="shared" si="35"/>
        <v>231250</v>
      </c>
      <c r="F237" s="106">
        <f t="shared" si="35"/>
        <v>11250</v>
      </c>
      <c r="G237" s="106">
        <f t="shared" si="35"/>
        <v>11250</v>
      </c>
      <c r="H237" s="106">
        <f t="shared" si="35"/>
        <v>231250</v>
      </c>
      <c r="I237" s="106">
        <f t="shared" si="35"/>
        <v>11250</v>
      </c>
      <c r="J237" s="106">
        <f t="shared" si="35"/>
        <v>61250</v>
      </c>
      <c r="K237" s="106">
        <f t="shared" si="35"/>
        <v>231250</v>
      </c>
      <c r="L237" s="106">
        <f t="shared" si="35"/>
        <v>11250</v>
      </c>
      <c r="M237" s="106">
        <f t="shared" si="35"/>
        <v>11250</v>
      </c>
      <c r="N237" s="106">
        <f t="shared" si="35"/>
        <v>231250</v>
      </c>
      <c r="O237" s="67">
        <f t="shared" si="30"/>
        <v>1065000</v>
      </c>
    </row>
    <row r="238" spans="1:15" s="40" customFormat="1" ht="20.25" customHeight="1">
      <c r="A238" s="84" t="s">
        <v>120</v>
      </c>
      <c r="B238" s="106">
        <v>90000</v>
      </c>
      <c r="C238" s="109"/>
      <c r="D238" s="109"/>
      <c r="E238" s="109">
        <v>22500</v>
      </c>
      <c r="F238" s="109"/>
      <c r="G238" s="109"/>
      <c r="H238" s="109">
        <v>22500</v>
      </c>
      <c r="I238" s="109"/>
      <c r="J238" s="109"/>
      <c r="K238" s="109">
        <v>22500</v>
      </c>
      <c r="L238" s="109"/>
      <c r="M238" s="109"/>
      <c r="N238" s="109">
        <v>22500</v>
      </c>
      <c r="O238" s="67">
        <f t="shared" si="30"/>
        <v>90000</v>
      </c>
    </row>
    <row r="239" spans="1:15" s="40" customFormat="1" ht="20.25" customHeight="1">
      <c r="A239" s="84" t="s">
        <v>121</v>
      </c>
      <c r="B239" s="106">
        <v>200000</v>
      </c>
      <c r="C239" s="109"/>
      <c r="D239" s="109"/>
      <c r="E239" s="109">
        <v>50000</v>
      </c>
      <c r="F239" s="109"/>
      <c r="G239" s="109"/>
      <c r="H239" s="109">
        <v>50000</v>
      </c>
      <c r="I239" s="109"/>
      <c r="J239" s="109"/>
      <c r="K239" s="109">
        <v>50000</v>
      </c>
      <c r="L239" s="109"/>
      <c r="M239" s="109"/>
      <c r="N239" s="109">
        <v>50000</v>
      </c>
      <c r="O239" s="67">
        <f t="shared" si="30"/>
        <v>200000</v>
      </c>
    </row>
    <row r="240" spans="1:15" ht="20.25" customHeight="1">
      <c r="A240" s="84" t="s">
        <v>122</v>
      </c>
      <c r="B240" s="106">
        <v>15000</v>
      </c>
      <c r="C240" s="109">
        <v>1250</v>
      </c>
      <c r="D240" s="109">
        <v>1250</v>
      </c>
      <c r="E240" s="109">
        <v>1250</v>
      </c>
      <c r="F240" s="109">
        <v>1250</v>
      </c>
      <c r="G240" s="109">
        <v>1250</v>
      </c>
      <c r="H240" s="109">
        <v>1250</v>
      </c>
      <c r="I240" s="109">
        <v>1250</v>
      </c>
      <c r="J240" s="109">
        <v>1250</v>
      </c>
      <c r="K240" s="109">
        <v>1250</v>
      </c>
      <c r="L240" s="109">
        <v>1250</v>
      </c>
      <c r="M240" s="109">
        <v>1250</v>
      </c>
      <c r="N240" s="109">
        <v>1250</v>
      </c>
      <c r="O240" s="67">
        <f t="shared" si="30"/>
        <v>15000</v>
      </c>
    </row>
    <row r="241" spans="1:15" ht="19.5" customHeight="1">
      <c r="A241" s="84" t="s">
        <v>245</v>
      </c>
      <c r="B241" s="106">
        <v>500000</v>
      </c>
      <c r="C241" s="109"/>
      <c r="D241" s="109"/>
      <c r="E241" s="109">
        <v>125000</v>
      </c>
      <c r="F241" s="109"/>
      <c r="G241" s="109"/>
      <c r="H241" s="109">
        <v>125000</v>
      </c>
      <c r="I241" s="109"/>
      <c r="J241" s="109"/>
      <c r="K241" s="109">
        <v>125000</v>
      </c>
      <c r="L241" s="109"/>
      <c r="M241" s="109"/>
      <c r="N241" s="109">
        <v>125000</v>
      </c>
      <c r="O241" s="67">
        <f t="shared" si="30"/>
        <v>500000</v>
      </c>
    </row>
    <row r="242" spans="1:15" ht="20.25" customHeight="1">
      <c r="A242" s="84" t="s">
        <v>123</v>
      </c>
      <c r="B242" s="106">
        <v>50000</v>
      </c>
      <c r="C242" s="109"/>
      <c r="D242" s="109"/>
      <c r="E242" s="109">
        <v>12500</v>
      </c>
      <c r="F242" s="109"/>
      <c r="G242" s="109"/>
      <c r="H242" s="109">
        <v>12500</v>
      </c>
      <c r="I242" s="109"/>
      <c r="J242" s="109"/>
      <c r="K242" s="109">
        <v>12500</v>
      </c>
      <c r="L242" s="109"/>
      <c r="M242" s="109"/>
      <c r="N242" s="109">
        <v>12500</v>
      </c>
      <c r="O242" s="67">
        <f t="shared" si="30"/>
        <v>50000</v>
      </c>
    </row>
    <row r="243" spans="1:15" ht="18.75" customHeight="1">
      <c r="A243" s="84" t="s">
        <v>124</v>
      </c>
      <c r="B243" s="106">
        <v>120000</v>
      </c>
      <c r="C243" s="109">
        <v>10000</v>
      </c>
      <c r="D243" s="109">
        <v>10000</v>
      </c>
      <c r="E243" s="109">
        <v>10000</v>
      </c>
      <c r="F243" s="109">
        <v>10000</v>
      </c>
      <c r="G243" s="109">
        <v>10000</v>
      </c>
      <c r="H243" s="109">
        <v>10000</v>
      </c>
      <c r="I243" s="109">
        <v>10000</v>
      </c>
      <c r="J243" s="109">
        <v>10000</v>
      </c>
      <c r="K243" s="109">
        <v>10000</v>
      </c>
      <c r="L243" s="109">
        <v>10000</v>
      </c>
      <c r="M243" s="109">
        <v>10000</v>
      </c>
      <c r="N243" s="109">
        <v>10000</v>
      </c>
      <c r="O243" s="67">
        <f t="shared" si="30"/>
        <v>120000</v>
      </c>
    </row>
    <row r="244" spans="1:15" ht="18.75" customHeight="1">
      <c r="A244" s="82" t="s">
        <v>125</v>
      </c>
      <c r="B244" s="106">
        <v>40000</v>
      </c>
      <c r="C244" s="109"/>
      <c r="D244" s="109"/>
      <c r="E244" s="109">
        <v>10000</v>
      </c>
      <c r="F244" s="109"/>
      <c r="G244" s="109"/>
      <c r="H244" s="109">
        <v>10000</v>
      </c>
      <c r="I244" s="109"/>
      <c r="J244" s="109"/>
      <c r="K244" s="109">
        <v>10000</v>
      </c>
      <c r="L244" s="109"/>
      <c r="M244" s="109"/>
      <c r="N244" s="109">
        <v>10000</v>
      </c>
      <c r="O244" s="67">
        <f t="shared" si="30"/>
        <v>40000</v>
      </c>
    </row>
    <row r="245" spans="1:15" ht="18.75" customHeight="1">
      <c r="A245" s="99" t="s">
        <v>126</v>
      </c>
      <c r="B245" s="107">
        <v>50000</v>
      </c>
      <c r="C245" s="110"/>
      <c r="D245" s="110"/>
      <c r="E245" s="110"/>
      <c r="F245" s="110"/>
      <c r="G245" s="110"/>
      <c r="H245" s="110"/>
      <c r="I245" s="110"/>
      <c r="J245" s="110">
        <v>50000</v>
      </c>
      <c r="K245" s="110"/>
      <c r="L245" s="110"/>
      <c r="M245" s="110"/>
      <c r="N245" s="110"/>
      <c r="O245" s="67">
        <f t="shared" si="30"/>
        <v>50000</v>
      </c>
    </row>
    <row r="246" spans="1:16" s="12" customFormat="1" ht="18" customHeight="1">
      <c r="A246" s="99" t="s">
        <v>246</v>
      </c>
      <c r="B246" s="107">
        <v>573600</v>
      </c>
      <c r="C246" s="110">
        <f>C247+C248+C249+C250+C251+C252+C260+C261</f>
        <v>41500</v>
      </c>
      <c r="D246" s="110">
        <f aca="true" t="shared" si="36" ref="D246:N246">D247+D248+D249+D250+D251+D252+D260+D261</f>
        <v>41500</v>
      </c>
      <c r="E246" s="110">
        <f t="shared" si="36"/>
        <v>60500</v>
      </c>
      <c r="F246" s="110">
        <f t="shared" si="36"/>
        <v>98100</v>
      </c>
      <c r="G246" s="110">
        <f t="shared" si="36"/>
        <v>41500</v>
      </c>
      <c r="H246" s="110">
        <f t="shared" si="36"/>
        <v>41500</v>
      </c>
      <c r="I246" s="110">
        <f t="shared" si="36"/>
        <v>41500</v>
      </c>
      <c r="J246" s="110">
        <f t="shared" si="36"/>
        <v>41500</v>
      </c>
      <c r="K246" s="110">
        <f t="shared" si="36"/>
        <v>41500</v>
      </c>
      <c r="L246" s="110">
        <f t="shared" si="36"/>
        <v>41500</v>
      </c>
      <c r="M246" s="110">
        <f t="shared" si="36"/>
        <v>41500</v>
      </c>
      <c r="N246" s="110">
        <f t="shared" si="36"/>
        <v>41500</v>
      </c>
      <c r="O246" s="67">
        <f t="shared" si="30"/>
        <v>573600</v>
      </c>
      <c r="P246" s="47"/>
    </row>
    <row r="247" spans="1:15" ht="18.75" customHeight="1">
      <c r="A247" s="84" t="s">
        <v>132</v>
      </c>
      <c r="B247" s="106">
        <v>5000</v>
      </c>
      <c r="C247" s="109"/>
      <c r="D247" s="109"/>
      <c r="E247" s="109">
        <v>5000</v>
      </c>
      <c r="F247" s="109"/>
      <c r="G247" s="109"/>
      <c r="H247" s="109"/>
      <c r="I247" s="109"/>
      <c r="J247" s="109"/>
      <c r="K247" s="109"/>
      <c r="L247" s="109"/>
      <c r="M247" s="109"/>
      <c r="N247" s="109"/>
      <c r="O247" s="67">
        <f t="shared" si="30"/>
        <v>5000</v>
      </c>
    </row>
    <row r="248" spans="1:15" ht="18.75" customHeight="1">
      <c r="A248" s="99" t="s">
        <v>247</v>
      </c>
      <c r="B248" s="107">
        <v>6500</v>
      </c>
      <c r="C248" s="109"/>
      <c r="D248" s="109"/>
      <c r="E248" s="109">
        <v>6500</v>
      </c>
      <c r="F248" s="109"/>
      <c r="G248" s="109"/>
      <c r="H248" s="109"/>
      <c r="I248" s="109"/>
      <c r="J248" s="109"/>
      <c r="K248" s="109"/>
      <c r="L248" s="109"/>
      <c r="M248" s="109"/>
      <c r="N248" s="109"/>
      <c r="O248" s="67">
        <f t="shared" si="30"/>
        <v>6500</v>
      </c>
    </row>
    <row r="249" spans="1:15" ht="18.75" customHeight="1">
      <c r="A249" s="113" t="s">
        <v>248</v>
      </c>
      <c r="B249" s="107">
        <v>2500</v>
      </c>
      <c r="C249" s="109"/>
      <c r="D249" s="109"/>
      <c r="E249" s="109">
        <v>2500</v>
      </c>
      <c r="F249" s="109"/>
      <c r="G249" s="109"/>
      <c r="H249" s="109"/>
      <c r="I249" s="109"/>
      <c r="J249" s="109"/>
      <c r="K249" s="109"/>
      <c r="L249" s="109"/>
      <c r="M249" s="109"/>
      <c r="N249" s="109"/>
      <c r="O249" s="67">
        <f t="shared" si="30"/>
        <v>2500</v>
      </c>
    </row>
    <row r="250" spans="1:15" ht="38.25" customHeight="1">
      <c r="A250" s="113" t="s">
        <v>249</v>
      </c>
      <c r="B250" s="107">
        <v>10000</v>
      </c>
      <c r="C250" s="109"/>
      <c r="D250" s="109"/>
      <c r="E250" s="109"/>
      <c r="F250" s="109">
        <v>10000</v>
      </c>
      <c r="G250" s="109"/>
      <c r="H250" s="109"/>
      <c r="I250" s="109"/>
      <c r="J250" s="109"/>
      <c r="K250" s="109"/>
      <c r="L250" s="109"/>
      <c r="M250" s="109"/>
      <c r="N250" s="109"/>
      <c r="O250" s="67">
        <f t="shared" si="30"/>
        <v>10000</v>
      </c>
    </row>
    <row r="251" spans="1:15" ht="38.25" customHeight="1">
      <c r="A251" s="113" t="s">
        <v>250</v>
      </c>
      <c r="B251" s="107">
        <v>44000</v>
      </c>
      <c r="C251" s="109"/>
      <c r="D251" s="109"/>
      <c r="E251" s="109"/>
      <c r="F251" s="109">
        <v>44000</v>
      </c>
      <c r="G251" s="109"/>
      <c r="H251" s="109"/>
      <c r="I251" s="109"/>
      <c r="J251" s="109"/>
      <c r="K251" s="109"/>
      <c r="L251" s="109"/>
      <c r="M251" s="109"/>
      <c r="N251" s="109"/>
      <c r="O251" s="67">
        <f t="shared" si="30"/>
        <v>44000</v>
      </c>
    </row>
    <row r="252" spans="1:15" ht="38.25" customHeight="1">
      <c r="A252" s="113" t="s">
        <v>251</v>
      </c>
      <c r="B252" s="107">
        <v>2600</v>
      </c>
      <c r="C252" s="109"/>
      <c r="D252" s="109"/>
      <c r="E252" s="109"/>
      <c r="F252" s="109">
        <v>2600</v>
      </c>
      <c r="G252" s="109"/>
      <c r="H252" s="109"/>
      <c r="I252" s="109"/>
      <c r="J252" s="109"/>
      <c r="K252" s="109"/>
      <c r="L252" s="109"/>
      <c r="M252" s="109"/>
      <c r="N252" s="109"/>
      <c r="O252" s="67">
        <f t="shared" si="30"/>
        <v>2600</v>
      </c>
    </row>
    <row r="253" spans="1:15" ht="31.5" customHeight="1">
      <c r="A253" s="191"/>
      <c r="B253" s="111"/>
      <c r="C253" s="204"/>
      <c r="D253" s="204"/>
      <c r="E253" s="204"/>
      <c r="F253" s="204"/>
      <c r="G253" s="204"/>
      <c r="H253" s="204"/>
      <c r="I253" s="204"/>
      <c r="J253" s="204"/>
      <c r="K253" s="204"/>
      <c r="L253" s="204"/>
      <c r="M253" s="204"/>
      <c r="N253" s="204"/>
      <c r="O253" s="67"/>
    </row>
    <row r="254" spans="1:16" s="9" customFormat="1" ht="18" customHeight="1">
      <c r="A254" s="191"/>
      <c r="B254" s="111"/>
      <c r="C254" s="204"/>
      <c r="D254" s="204"/>
      <c r="E254" s="204"/>
      <c r="F254" s="204"/>
      <c r="G254" s="204"/>
      <c r="H254" s="204"/>
      <c r="I254" s="204"/>
      <c r="J254" s="204"/>
      <c r="K254" s="204"/>
      <c r="L254" s="204"/>
      <c r="M254" s="204"/>
      <c r="N254" s="204"/>
      <c r="O254" s="67"/>
      <c r="P254" s="7"/>
    </row>
    <row r="255" spans="1:15" ht="20.25" customHeight="1">
      <c r="A255" s="170" t="s">
        <v>38</v>
      </c>
      <c r="B255" s="169"/>
      <c r="C255" s="169"/>
      <c r="D255" s="169"/>
      <c r="E255" s="167" t="s">
        <v>39</v>
      </c>
      <c r="F255" s="167"/>
      <c r="G255" s="167"/>
      <c r="H255" s="168" t="s">
        <v>38</v>
      </c>
      <c r="I255" s="168" t="s">
        <v>10</v>
      </c>
      <c r="J255" s="168"/>
      <c r="K255" s="169"/>
      <c r="L255" s="168" t="s">
        <v>40</v>
      </c>
      <c r="M255" s="168"/>
      <c r="N255" s="30"/>
      <c r="O255" s="67"/>
    </row>
    <row r="256" spans="1:15" ht="18" customHeight="1">
      <c r="A256" s="170"/>
      <c r="B256" s="241" t="s">
        <v>46</v>
      </c>
      <c r="C256" s="241"/>
      <c r="D256" s="241"/>
      <c r="E256" s="167"/>
      <c r="F256" s="167"/>
      <c r="G256" s="168"/>
      <c r="H256" s="168"/>
      <c r="I256" s="241" t="s">
        <v>41</v>
      </c>
      <c r="J256" s="241"/>
      <c r="K256" s="241"/>
      <c r="L256" s="167"/>
      <c r="M256" s="167"/>
      <c r="N256" s="30"/>
      <c r="O256" s="67"/>
    </row>
    <row r="257" spans="1:15" ht="21" customHeight="1">
      <c r="A257" s="170" t="s">
        <v>42</v>
      </c>
      <c r="B257" s="242" t="s">
        <v>43</v>
      </c>
      <c r="C257" s="242"/>
      <c r="D257" s="242"/>
      <c r="E257" s="167"/>
      <c r="F257" s="167"/>
      <c r="G257" s="168"/>
      <c r="H257" s="168" t="s">
        <v>42</v>
      </c>
      <c r="I257" s="242" t="s">
        <v>44</v>
      </c>
      <c r="J257" s="242"/>
      <c r="K257" s="242"/>
      <c r="L257" s="171"/>
      <c r="M257" s="171"/>
      <c r="N257" s="30"/>
      <c r="O257" s="67"/>
    </row>
    <row r="258" spans="1:15" ht="18.75" customHeight="1">
      <c r="A258" s="243" t="s">
        <v>0</v>
      </c>
      <c r="B258" s="102" t="s">
        <v>1</v>
      </c>
      <c r="C258" s="259" t="s">
        <v>3</v>
      </c>
      <c r="D258" s="260"/>
      <c r="E258" s="261"/>
      <c r="F258" s="259" t="s">
        <v>4</v>
      </c>
      <c r="G258" s="260"/>
      <c r="H258" s="261"/>
      <c r="I258" s="259" t="s">
        <v>5</v>
      </c>
      <c r="J258" s="260"/>
      <c r="K258" s="261"/>
      <c r="L258" s="259" t="s">
        <v>6</v>
      </c>
      <c r="M258" s="260"/>
      <c r="N258" s="261"/>
      <c r="O258" s="67"/>
    </row>
    <row r="259" spans="1:15" ht="18.75" customHeight="1">
      <c r="A259" s="244"/>
      <c r="B259" s="102" t="s">
        <v>2</v>
      </c>
      <c r="C259" s="103" t="s">
        <v>180</v>
      </c>
      <c r="D259" s="103" t="s">
        <v>181</v>
      </c>
      <c r="E259" s="103" t="s">
        <v>182</v>
      </c>
      <c r="F259" s="103" t="s">
        <v>183</v>
      </c>
      <c r="G259" s="103" t="s">
        <v>184</v>
      </c>
      <c r="H259" s="104" t="s">
        <v>185</v>
      </c>
      <c r="I259" s="103" t="s">
        <v>186</v>
      </c>
      <c r="J259" s="103" t="s">
        <v>187</v>
      </c>
      <c r="K259" s="103" t="s">
        <v>188</v>
      </c>
      <c r="L259" s="103" t="s">
        <v>189</v>
      </c>
      <c r="M259" s="103" t="s">
        <v>190</v>
      </c>
      <c r="N259" s="103" t="s">
        <v>191</v>
      </c>
      <c r="O259" s="67"/>
    </row>
    <row r="260" spans="1:15" ht="18" customHeight="1">
      <c r="A260" s="99" t="s">
        <v>252</v>
      </c>
      <c r="B260" s="107">
        <v>5000</v>
      </c>
      <c r="C260" s="109"/>
      <c r="D260" s="109"/>
      <c r="E260" s="109">
        <v>5000</v>
      </c>
      <c r="F260" s="109"/>
      <c r="G260" s="109"/>
      <c r="H260" s="219"/>
      <c r="I260" s="109"/>
      <c r="J260" s="109"/>
      <c r="K260" s="109"/>
      <c r="L260" s="109"/>
      <c r="M260" s="109"/>
      <c r="N260" s="109"/>
      <c r="O260" s="67">
        <f t="shared" si="30"/>
        <v>5000</v>
      </c>
    </row>
    <row r="261" spans="1:15" ht="38.25" customHeight="1">
      <c r="A261" s="99" t="s">
        <v>253</v>
      </c>
      <c r="B261" s="107">
        <v>498000</v>
      </c>
      <c r="C261" s="109">
        <v>41500</v>
      </c>
      <c r="D261" s="109">
        <v>41500</v>
      </c>
      <c r="E261" s="109">
        <v>41500</v>
      </c>
      <c r="F261" s="109">
        <v>41500</v>
      </c>
      <c r="G261" s="109">
        <v>41500</v>
      </c>
      <c r="H261" s="109">
        <v>41500</v>
      </c>
      <c r="I261" s="109">
        <v>41500</v>
      </c>
      <c r="J261" s="109">
        <v>41500</v>
      </c>
      <c r="K261" s="109">
        <v>41500</v>
      </c>
      <c r="L261" s="109">
        <v>41500</v>
      </c>
      <c r="M261" s="109">
        <v>41500</v>
      </c>
      <c r="N261" s="109">
        <v>41500</v>
      </c>
      <c r="O261" s="67">
        <f t="shared" si="30"/>
        <v>498000</v>
      </c>
    </row>
    <row r="262" spans="1:15" ht="20.25" customHeight="1">
      <c r="A262" s="99" t="s">
        <v>254</v>
      </c>
      <c r="B262" s="107">
        <f>B263+B264+B265+B266+B267+B274+B275+B276+B277+B278+B279+B286+B287+B288+B289</f>
        <v>1600000</v>
      </c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>
        <f>N263+N264+N265+N266+N267+N274+N275+N276+N277+N278+N279+N286+N287+N288+N289</f>
        <v>1600000</v>
      </c>
      <c r="O262" s="67">
        <f t="shared" si="30"/>
        <v>1600000</v>
      </c>
    </row>
    <row r="263" spans="1:15" ht="79.5" customHeight="1">
      <c r="A263" s="99" t="s">
        <v>255</v>
      </c>
      <c r="B263" s="107">
        <v>50000</v>
      </c>
      <c r="C263" s="110"/>
      <c r="D263" s="110"/>
      <c r="E263" s="110"/>
      <c r="F263" s="110"/>
      <c r="G263" s="110"/>
      <c r="H263" s="110"/>
      <c r="I263" s="110"/>
      <c r="J263" s="110"/>
      <c r="K263" s="110"/>
      <c r="L263" s="110"/>
      <c r="M263" s="110"/>
      <c r="N263" s="110">
        <v>50000</v>
      </c>
      <c r="O263" s="67">
        <f t="shared" si="30"/>
        <v>50000</v>
      </c>
    </row>
    <row r="264" spans="1:15" ht="61.5" customHeight="1">
      <c r="A264" s="99" t="s">
        <v>256</v>
      </c>
      <c r="B264" s="107">
        <v>50000</v>
      </c>
      <c r="C264" s="110"/>
      <c r="D264" s="110"/>
      <c r="E264" s="110"/>
      <c r="F264" s="110"/>
      <c r="G264" s="110"/>
      <c r="H264" s="110"/>
      <c r="I264" s="110"/>
      <c r="J264" s="110"/>
      <c r="K264" s="110"/>
      <c r="L264" s="110"/>
      <c r="M264" s="110"/>
      <c r="N264" s="110">
        <v>50000</v>
      </c>
      <c r="O264" s="67">
        <f t="shared" si="30"/>
        <v>50000</v>
      </c>
    </row>
    <row r="265" spans="1:15" ht="78.75" customHeight="1">
      <c r="A265" s="99" t="s">
        <v>257</v>
      </c>
      <c r="B265" s="107">
        <v>200000</v>
      </c>
      <c r="C265" s="110"/>
      <c r="D265" s="110"/>
      <c r="E265" s="110"/>
      <c r="F265" s="110"/>
      <c r="G265" s="110"/>
      <c r="H265" s="110"/>
      <c r="I265" s="110"/>
      <c r="J265" s="110"/>
      <c r="K265" s="110"/>
      <c r="L265" s="110"/>
      <c r="M265" s="110"/>
      <c r="N265" s="110">
        <v>200000</v>
      </c>
      <c r="O265" s="67">
        <f t="shared" si="30"/>
        <v>200000</v>
      </c>
    </row>
    <row r="266" spans="1:15" ht="75.75" customHeight="1">
      <c r="A266" s="99" t="s">
        <v>258</v>
      </c>
      <c r="B266" s="107">
        <v>50000</v>
      </c>
      <c r="C266" s="110"/>
      <c r="D266" s="110"/>
      <c r="E266" s="110"/>
      <c r="F266" s="110"/>
      <c r="G266" s="110"/>
      <c r="H266" s="110"/>
      <c r="I266" s="110"/>
      <c r="J266" s="110"/>
      <c r="K266" s="110"/>
      <c r="L266" s="110"/>
      <c r="M266" s="110"/>
      <c r="N266" s="110">
        <v>50000</v>
      </c>
      <c r="O266" s="67">
        <f t="shared" si="30"/>
        <v>50000</v>
      </c>
    </row>
    <row r="267" spans="1:15" s="40" customFormat="1" ht="76.5" customHeight="1">
      <c r="A267" s="99" t="s">
        <v>259</v>
      </c>
      <c r="B267" s="107">
        <v>100000</v>
      </c>
      <c r="C267" s="110"/>
      <c r="D267" s="110"/>
      <c r="E267" s="110"/>
      <c r="F267" s="110"/>
      <c r="G267" s="110"/>
      <c r="H267" s="110"/>
      <c r="I267" s="110"/>
      <c r="J267" s="110"/>
      <c r="K267" s="110"/>
      <c r="L267" s="110"/>
      <c r="M267" s="110"/>
      <c r="N267" s="110">
        <v>100000</v>
      </c>
      <c r="O267" s="67">
        <f t="shared" si="30"/>
        <v>100000</v>
      </c>
    </row>
    <row r="268" spans="1:15" ht="16.5" customHeight="1">
      <c r="A268" s="191"/>
      <c r="B268" s="111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60">
        <f aca="true" t="shared" si="37" ref="O268:O273">SUM(G262:N262)</f>
        <v>1600000</v>
      </c>
    </row>
    <row r="269" spans="1:15" ht="21" customHeight="1">
      <c r="A269" s="170" t="s">
        <v>38</v>
      </c>
      <c r="B269" s="169"/>
      <c r="C269" s="169"/>
      <c r="D269" s="169"/>
      <c r="E269" s="167" t="s">
        <v>39</v>
      </c>
      <c r="F269" s="167"/>
      <c r="G269" s="167"/>
      <c r="H269" s="168" t="s">
        <v>38</v>
      </c>
      <c r="I269" s="168" t="s">
        <v>10</v>
      </c>
      <c r="J269" s="168"/>
      <c r="K269" s="169"/>
      <c r="L269" s="168" t="s">
        <v>40</v>
      </c>
      <c r="M269" s="168"/>
      <c r="N269" s="30"/>
      <c r="O269" s="60">
        <f t="shared" si="37"/>
        <v>50000</v>
      </c>
    </row>
    <row r="270" spans="1:15" ht="19.5" customHeight="1">
      <c r="A270" s="170"/>
      <c r="B270" s="241" t="s">
        <v>46</v>
      </c>
      <c r="C270" s="241"/>
      <c r="D270" s="241"/>
      <c r="E270" s="167"/>
      <c r="F270" s="167"/>
      <c r="G270" s="168"/>
      <c r="H270" s="168"/>
      <c r="I270" s="241" t="s">
        <v>41</v>
      </c>
      <c r="J270" s="241"/>
      <c r="K270" s="241"/>
      <c r="L270" s="167"/>
      <c r="M270" s="167"/>
      <c r="N270" s="30"/>
      <c r="O270" s="60">
        <f t="shared" si="37"/>
        <v>50000</v>
      </c>
    </row>
    <row r="271" spans="1:15" ht="20.25" customHeight="1">
      <c r="A271" s="170" t="s">
        <v>42</v>
      </c>
      <c r="B271" s="242" t="s">
        <v>43</v>
      </c>
      <c r="C271" s="242"/>
      <c r="D271" s="242"/>
      <c r="E271" s="167"/>
      <c r="F271" s="167"/>
      <c r="G271" s="168"/>
      <c r="H271" s="168" t="s">
        <v>42</v>
      </c>
      <c r="I271" s="242" t="s">
        <v>44</v>
      </c>
      <c r="J271" s="242"/>
      <c r="K271" s="242"/>
      <c r="L271" s="171"/>
      <c r="M271" s="171"/>
      <c r="N271" s="30"/>
      <c r="O271" s="60">
        <f t="shared" si="37"/>
        <v>200000</v>
      </c>
    </row>
    <row r="272" spans="1:15" ht="42" customHeight="1">
      <c r="A272" s="263" t="s">
        <v>0</v>
      </c>
      <c r="B272" s="102" t="s">
        <v>1</v>
      </c>
      <c r="C272" s="263" t="s">
        <v>3</v>
      </c>
      <c r="D272" s="263"/>
      <c r="E272" s="263"/>
      <c r="F272" s="263" t="s">
        <v>4</v>
      </c>
      <c r="G272" s="263"/>
      <c r="H272" s="263"/>
      <c r="I272" s="263" t="s">
        <v>5</v>
      </c>
      <c r="J272" s="263"/>
      <c r="K272" s="263"/>
      <c r="L272" s="263" t="s">
        <v>6</v>
      </c>
      <c r="M272" s="263"/>
      <c r="N272" s="263"/>
      <c r="O272" s="60">
        <f t="shared" si="37"/>
        <v>50000</v>
      </c>
    </row>
    <row r="273" spans="1:15" ht="42" customHeight="1">
      <c r="A273" s="263"/>
      <c r="B273" s="102" t="s">
        <v>2</v>
      </c>
      <c r="C273" s="103" t="s">
        <v>180</v>
      </c>
      <c r="D273" s="103" t="s">
        <v>181</v>
      </c>
      <c r="E273" s="103" t="s">
        <v>182</v>
      </c>
      <c r="F273" s="103" t="s">
        <v>183</v>
      </c>
      <c r="G273" s="103" t="s">
        <v>184</v>
      </c>
      <c r="H273" s="104" t="s">
        <v>185</v>
      </c>
      <c r="I273" s="103" t="s">
        <v>186</v>
      </c>
      <c r="J273" s="103" t="s">
        <v>187</v>
      </c>
      <c r="K273" s="103" t="s">
        <v>188</v>
      </c>
      <c r="L273" s="103" t="s">
        <v>189</v>
      </c>
      <c r="M273" s="103" t="s">
        <v>190</v>
      </c>
      <c r="N273" s="103" t="s">
        <v>191</v>
      </c>
      <c r="O273" s="60">
        <f t="shared" si="37"/>
        <v>100000</v>
      </c>
    </row>
    <row r="274" spans="1:15" ht="62.25" customHeight="1">
      <c r="A274" s="191" t="s">
        <v>260</v>
      </c>
      <c r="B274" s="107">
        <v>50000</v>
      </c>
      <c r="C274" s="110"/>
      <c r="D274" s="110"/>
      <c r="E274" s="110"/>
      <c r="F274" s="110"/>
      <c r="G274" s="110"/>
      <c r="H274" s="110"/>
      <c r="I274" s="110"/>
      <c r="J274" s="110"/>
      <c r="K274" s="110"/>
      <c r="L274" s="110"/>
      <c r="M274" s="110"/>
      <c r="N274" s="110">
        <v>50000</v>
      </c>
      <c r="O274" s="60" t="e">
        <f>SUM(#REF!)</f>
        <v>#REF!</v>
      </c>
    </row>
    <row r="275" spans="1:15" ht="62.25" customHeight="1">
      <c r="A275" s="99" t="s">
        <v>261</v>
      </c>
      <c r="B275" s="107">
        <v>50000</v>
      </c>
      <c r="C275" s="110"/>
      <c r="D275" s="110"/>
      <c r="E275" s="110"/>
      <c r="F275" s="110"/>
      <c r="G275" s="110"/>
      <c r="H275" s="110"/>
      <c r="I275" s="110"/>
      <c r="J275" s="110"/>
      <c r="K275" s="110"/>
      <c r="L275" s="110"/>
      <c r="M275" s="110"/>
      <c r="N275" s="110">
        <v>50000</v>
      </c>
      <c r="O275" s="60" t="e">
        <f>SUM(#REF!)</f>
        <v>#REF!</v>
      </c>
    </row>
    <row r="276" spans="1:15" ht="79.5" customHeight="1">
      <c r="A276" s="149" t="s">
        <v>262</v>
      </c>
      <c r="B276" s="205">
        <v>100000</v>
      </c>
      <c r="C276" s="192"/>
      <c r="D276" s="192"/>
      <c r="E276" s="192"/>
      <c r="F276" s="192"/>
      <c r="G276" s="192"/>
      <c r="H276" s="192"/>
      <c r="I276" s="192"/>
      <c r="J276" s="192"/>
      <c r="K276" s="192"/>
      <c r="L276" s="192"/>
      <c r="M276" s="192"/>
      <c r="N276" s="192">
        <v>100000</v>
      </c>
      <c r="O276" s="60" t="e">
        <f>SUM(#REF!)</f>
        <v>#REF!</v>
      </c>
    </row>
    <row r="277" spans="1:14" ht="56.25" customHeight="1">
      <c r="A277" s="149" t="s">
        <v>263</v>
      </c>
      <c r="B277" s="206">
        <v>100000</v>
      </c>
      <c r="C277" s="159"/>
      <c r="D277" s="159"/>
      <c r="E277" s="159"/>
      <c r="F277" s="159"/>
      <c r="G277" s="159"/>
      <c r="H277" s="159"/>
      <c r="I277" s="159"/>
      <c r="J277" s="159"/>
      <c r="K277" s="159"/>
      <c r="L277" s="159"/>
      <c r="M277" s="159"/>
      <c r="N277" s="159">
        <v>100000</v>
      </c>
    </row>
    <row r="278" spans="1:14" ht="57.75" customHeight="1">
      <c r="A278" s="149" t="s">
        <v>264</v>
      </c>
      <c r="B278" s="206">
        <v>50000</v>
      </c>
      <c r="C278" s="159"/>
      <c r="D278" s="159"/>
      <c r="E278" s="159"/>
      <c r="F278" s="159"/>
      <c r="G278" s="159"/>
      <c r="H278" s="159"/>
      <c r="I278" s="159"/>
      <c r="J278" s="159"/>
      <c r="K278" s="159"/>
      <c r="L278" s="159"/>
      <c r="M278" s="159"/>
      <c r="N278" s="159">
        <v>50000</v>
      </c>
    </row>
    <row r="279" spans="1:14" ht="59.25" customHeight="1">
      <c r="A279" s="149" t="s">
        <v>265</v>
      </c>
      <c r="B279" s="206">
        <v>50000</v>
      </c>
      <c r="C279" s="160"/>
      <c r="D279" s="159"/>
      <c r="E279" s="160"/>
      <c r="F279" s="160"/>
      <c r="G279" s="159"/>
      <c r="H279" s="159"/>
      <c r="I279" s="160"/>
      <c r="J279" s="159"/>
      <c r="K279" s="160"/>
      <c r="L279" s="160"/>
      <c r="M279" s="159"/>
      <c r="N279" s="230">
        <v>50000</v>
      </c>
    </row>
    <row r="280" spans="1:15" ht="27" customHeight="1">
      <c r="A280" s="191"/>
      <c r="B280" s="111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60">
        <f>SUM(G274:N274)</f>
        <v>50000</v>
      </c>
    </row>
    <row r="281" spans="1:15" ht="32.25" customHeight="1">
      <c r="A281" s="170" t="s">
        <v>38</v>
      </c>
      <c r="B281" s="169"/>
      <c r="C281" s="169"/>
      <c r="D281" s="169"/>
      <c r="E281" s="167" t="s">
        <v>39</v>
      </c>
      <c r="F281" s="167"/>
      <c r="G281" s="167"/>
      <c r="H281" s="168" t="s">
        <v>38</v>
      </c>
      <c r="I281" s="168" t="s">
        <v>10</v>
      </c>
      <c r="J281" s="168"/>
      <c r="K281" s="169"/>
      <c r="L281" s="168" t="s">
        <v>40</v>
      </c>
      <c r="M281" s="168"/>
      <c r="N281" s="30"/>
      <c r="O281" s="60">
        <f>SUM(G275:N275)</f>
        <v>50000</v>
      </c>
    </row>
    <row r="282" spans="1:15" ht="22.5" customHeight="1">
      <c r="A282" s="170"/>
      <c r="B282" s="241" t="s">
        <v>46</v>
      </c>
      <c r="C282" s="241"/>
      <c r="D282" s="241"/>
      <c r="E282" s="167"/>
      <c r="F282" s="167"/>
      <c r="G282" s="168"/>
      <c r="H282" s="168"/>
      <c r="I282" s="241" t="s">
        <v>41</v>
      </c>
      <c r="J282" s="241"/>
      <c r="K282" s="241"/>
      <c r="L282" s="167"/>
      <c r="M282" s="167"/>
      <c r="N282" s="30"/>
      <c r="O282" s="60">
        <f>SUM(C276:N276)</f>
        <v>100000</v>
      </c>
    </row>
    <row r="283" spans="1:15" ht="22.5" customHeight="1">
      <c r="A283" s="170" t="s">
        <v>42</v>
      </c>
      <c r="B283" s="242" t="s">
        <v>43</v>
      </c>
      <c r="C283" s="242"/>
      <c r="D283" s="242"/>
      <c r="E283" s="167"/>
      <c r="F283" s="167"/>
      <c r="G283" s="168"/>
      <c r="H283" s="168" t="s">
        <v>42</v>
      </c>
      <c r="I283" s="242" t="s">
        <v>44</v>
      </c>
      <c r="J283" s="242"/>
      <c r="K283" s="242"/>
      <c r="L283" s="171"/>
      <c r="M283" s="171"/>
      <c r="N283" s="30"/>
      <c r="O283" s="60">
        <f>SUM(C277:N277)</f>
        <v>100000</v>
      </c>
    </row>
    <row r="284" spans="1:15" ht="30.75" customHeight="1">
      <c r="A284" s="243" t="s">
        <v>0</v>
      </c>
      <c r="B284" s="102" t="s">
        <v>1</v>
      </c>
      <c r="C284" s="259" t="s">
        <v>3</v>
      </c>
      <c r="D284" s="260"/>
      <c r="E284" s="261"/>
      <c r="F284" s="259" t="s">
        <v>4</v>
      </c>
      <c r="G284" s="260"/>
      <c r="H284" s="261"/>
      <c r="I284" s="259" t="s">
        <v>5</v>
      </c>
      <c r="J284" s="260"/>
      <c r="K284" s="261"/>
      <c r="L284" s="259" t="s">
        <v>6</v>
      </c>
      <c r="M284" s="260"/>
      <c r="N284" s="261"/>
      <c r="O284" s="60">
        <f>SUM(C278:N278)</f>
        <v>50000</v>
      </c>
    </row>
    <row r="285" spans="1:19" ht="36" customHeight="1">
      <c r="A285" s="244"/>
      <c r="B285" s="102" t="s">
        <v>2</v>
      </c>
      <c r="C285" s="103" t="s">
        <v>180</v>
      </c>
      <c r="D285" s="103" t="s">
        <v>181</v>
      </c>
      <c r="E285" s="103" t="s">
        <v>182</v>
      </c>
      <c r="F285" s="103" t="s">
        <v>183</v>
      </c>
      <c r="G285" s="103" t="s">
        <v>184</v>
      </c>
      <c r="H285" s="104" t="s">
        <v>185</v>
      </c>
      <c r="I285" s="103" t="s">
        <v>186</v>
      </c>
      <c r="J285" s="103" t="s">
        <v>187</v>
      </c>
      <c r="K285" s="103" t="s">
        <v>188</v>
      </c>
      <c r="L285" s="103" t="s">
        <v>189</v>
      </c>
      <c r="M285" s="103" t="s">
        <v>190</v>
      </c>
      <c r="N285" s="103" t="s">
        <v>191</v>
      </c>
      <c r="O285" s="60">
        <f>SUM(D279:N279)</f>
        <v>50000</v>
      </c>
      <c r="S285" s="7" t="s">
        <v>10</v>
      </c>
    </row>
    <row r="286" spans="1:15" ht="56.25" customHeight="1">
      <c r="A286" s="99" t="s">
        <v>266</v>
      </c>
      <c r="B286" s="107">
        <v>50000</v>
      </c>
      <c r="C286" s="110"/>
      <c r="D286" s="110"/>
      <c r="E286" s="220"/>
      <c r="F286" s="110"/>
      <c r="G286" s="110"/>
      <c r="H286" s="220"/>
      <c r="I286" s="221"/>
      <c r="J286" s="110"/>
      <c r="K286" s="110"/>
      <c r="L286" s="164"/>
      <c r="M286" s="110"/>
      <c r="N286" s="110">
        <v>50000</v>
      </c>
      <c r="O286" s="60" t="e">
        <f>#REF!</f>
        <v>#REF!</v>
      </c>
    </row>
    <row r="287" spans="1:15" ht="56.25" customHeight="1">
      <c r="A287" s="99" t="s">
        <v>267</v>
      </c>
      <c r="B287" s="107">
        <v>100000</v>
      </c>
      <c r="C287" s="110"/>
      <c r="D287" s="110"/>
      <c r="E287" s="220"/>
      <c r="F287" s="110"/>
      <c r="G287" s="110"/>
      <c r="H287" s="220"/>
      <c r="I287" s="221"/>
      <c r="J287" s="110"/>
      <c r="K287" s="110"/>
      <c r="L287" s="164"/>
      <c r="M287" s="110"/>
      <c r="N287" s="110">
        <v>100000</v>
      </c>
      <c r="O287" s="60" t="e">
        <f>#REF!</f>
        <v>#REF!</v>
      </c>
    </row>
    <row r="288" spans="1:17" ht="56.25" customHeight="1">
      <c r="A288" s="99" t="s">
        <v>268</v>
      </c>
      <c r="B288" s="107">
        <v>300000</v>
      </c>
      <c r="C288" s="110"/>
      <c r="D288" s="110"/>
      <c r="E288" s="220"/>
      <c r="F288" s="110"/>
      <c r="G288" s="110"/>
      <c r="H288" s="220"/>
      <c r="I288" s="221"/>
      <c r="J288" s="110"/>
      <c r="K288" s="110"/>
      <c r="L288" s="110"/>
      <c r="M288" s="110"/>
      <c r="N288" s="110">
        <v>300000</v>
      </c>
      <c r="O288" s="60" t="e">
        <f>#REF!</f>
        <v>#REF!</v>
      </c>
      <c r="Q288" s="7">
        <f>8389000-8299000</f>
        <v>90000</v>
      </c>
    </row>
    <row r="289" spans="1:15" ht="60.75" customHeight="1">
      <c r="A289" s="99" t="s">
        <v>269</v>
      </c>
      <c r="B289" s="107">
        <v>300000</v>
      </c>
      <c r="C289" s="110"/>
      <c r="D289" s="110"/>
      <c r="E289" s="110"/>
      <c r="F289" s="110"/>
      <c r="G289" s="110"/>
      <c r="H289" s="110"/>
      <c r="I289" s="110"/>
      <c r="J289" s="110"/>
      <c r="K289" s="110"/>
      <c r="L289" s="110"/>
      <c r="M289" s="110"/>
      <c r="N289" s="110">
        <v>300000</v>
      </c>
      <c r="O289" s="60"/>
    </row>
    <row r="290" spans="1:15" ht="20.25" customHeight="1">
      <c r="A290" s="99" t="s">
        <v>270</v>
      </c>
      <c r="B290" s="107">
        <f>B291+B292+B293+B300+B301+B302+B303+B304+B305+B306+B307+B308+B315+B316+B317+B318+B319+B320+B321+B322+B323+B330+B331+B332+B333+B334+B335+B336+B337+B338+B339+B346+B347+B348+B349+B350+B351+B352+B353+B354+B355+B356</f>
        <v>8299000</v>
      </c>
      <c r="C290" s="107"/>
      <c r="D290" s="107">
        <f aca="true" t="shared" si="38" ref="D290:M290">D291+D292+D293+D300+D301+D302+D303+D304+D305+D306+D307+D308+D315+D316+D317+D318+D319+D320+D321+D322+D323+D330+D331+D332+D333+D334+D335+D336+D337+D338+D339+D346+D347+D348+D349+D350+D351+D352+D353+D354+D355+D356</f>
        <v>100000</v>
      </c>
      <c r="E290" s="107">
        <f t="shared" si="38"/>
        <v>500000</v>
      </c>
      <c r="F290" s="107">
        <f t="shared" si="38"/>
        <v>43000</v>
      </c>
      <c r="G290" s="107">
        <f t="shared" si="38"/>
        <v>550000</v>
      </c>
      <c r="H290" s="107">
        <f t="shared" si="38"/>
        <v>620000</v>
      </c>
      <c r="I290" s="107">
        <f t="shared" si="38"/>
        <v>1000000</v>
      </c>
      <c r="J290" s="107">
        <f t="shared" si="38"/>
        <v>1200000</v>
      </c>
      <c r="K290" s="107">
        <f t="shared" si="38"/>
        <v>870000</v>
      </c>
      <c r="L290" s="107">
        <f t="shared" si="38"/>
        <v>1072000</v>
      </c>
      <c r="M290" s="107">
        <f t="shared" si="38"/>
        <v>2344000</v>
      </c>
      <c r="N290" s="107"/>
      <c r="O290" s="60">
        <f>C290+D290+E290+F290+G290+H290+I290+J290+K290+L290+M290+N290</f>
        <v>8299000</v>
      </c>
    </row>
    <row r="291" spans="1:14" ht="40.5" customHeight="1">
      <c r="A291" s="99" t="s">
        <v>271</v>
      </c>
      <c r="B291" s="107">
        <v>100000</v>
      </c>
      <c r="C291" s="110"/>
      <c r="D291" s="110"/>
      <c r="E291" s="110"/>
      <c r="F291" s="110"/>
      <c r="G291" s="110"/>
      <c r="H291" s="110">
        <v>100000</v>
      </c>
      <c r="I291" s="110"/>
      <c r="J291" s="110"/>
      <c r="K291" s="110"/>
      <c r="L291" s="110"/>
      <c r="M291" s="110"/>
      <c r="N291" s="110"/>
    </row>
    <row r="292" spans="1:14" ht="44.25" customHeight="1">
      <c r="A292" s="99" t="s">
        <v>272</v>
      </c>
      <c r="B292" s="107">
        <v>180000</v>
      </c>
      <c r="C292" s="110"/>
      <c r="D292" s="110"/>
      <c r="E292" s="110"/>
      <c r="F292" s="110"/>
      <c r="G292" s="110"/>
      <c r="H292" s="110"/>
      <c r="I292" s="110"/>
      <c r="J292" s="110"/>
      <c r="K292" s="110">
        <v>180000</v>
      </c>
      <c r="L292" s="110"/>
      <c r="M292" s="110"/>
      <c r="N292" s="110"/>
    </row>
    <row r="293" spans="1:14" s="40" customFormat="1" ht="63" customHeight="1">
      <c r="A293" s="99" t="s">
        <v>273</v>
      </c>
      <c r="B293" s="107">
        <v>90000</v>
      </c>
      <c r="C293" s="110"/>
      <c r="D293" s="110"/>
      <c r="E293" s="110"/>
      <c r="F293" s="110"/>
      <c r="G293" s="110"/>
      <c r="H293" s="110"/>
      <c r="I293" s="110"/>
      <c r="J293" s="110"/>
      <c r="K293" s="110">
        <v>90000</v>
      </c>
      <c r="L293" s="110"/>
      <c r="M293" s="110"/>
      <c r="N293" s="110"/>
    </row>
    <row r="294" spans="1:14" s="40" customFormat="1" ht="33" customHeight="1">
      <c r="A294" s="191"/>
      <c r="B294" s="111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</row>
    <row r="295" spans="1:15" ht="20.25" customHeight="1">
      <c r="A295" s="170" t="s">
        <v>38</v>
      </c>
      <c r="B295" s="169"/>
      <c r="C295" s="169"/>
      <c r="D295" s="169"/>
      <c r="E295" s="167" t="s">
        <v>39</v>
      </c>
      <c r="F295" s="167"/>
      <c r="G295" s="167"/>
      <c r="H295" s="168" t="s">
        <v>38</v>
      </c>
      <c r="I295" s="168" t="s">
        <v>10</v>
      </c>
      <c r="J295" s="168"/>
      <c r="K295" s="169"/>
      <c r="L295" s="168" t="s">
        <v>40</v>
      </c>
      <c r="M295" s="168"/>
      <c r="N295" s="30"/>
      <c r="O295" s="60">
        <f>SUM(G287:N287)</f>
        <v>100000</v>
      </c>
    </row>
    <row r="296" spans="1:15" ht="22.5" customHeight="1">
      <c r="A296" s="170"/>
      <c r="B296" s="241" t="s">
        <v>46</v>
      </c>
      <c r="C296" s="241"/>
      <c r="D296" s="241"/>
      <c r="E296" s="167"/>
      <c r="F296" s="167"/>
      <c r="G296" s="168"/>
      <c r="H296" s="168"/>
      <c r="I296" s="241" t="s">
        <v>41</v>
      </c>
      <c r="J296" s="241"/>
      <c r="K296" s="241"/>
      <c r="L296" s="167"/>
      <c r="M296" s="167"/>
      <c r="N296" s="30"/>
      <c r="O296" s="60">
        <f>SUM(C288:N288)</f>
        <v>300000</v>
      </c>
    </row>
    <row r="297" spans="1:15" ht="22.5" customHeight="1">
      <c r="A297" s="170" t="s">
        <v>42</v>
      </c>
      <c r="B297" s="242" t="s">
        <v>43</v>
      </c>
      <c r="C297" s="242"/>
      <c r="D297" s="242"/>
      <c r="E297" s="167"/>
      <c r="F297" s="167"/>
      <c r="G297" s="168"/>
      <c r="H297" s="168" t="s">
        <v>42</v>
      </c>
      <c r="I297" s="242" t="s">
        <v>44</v>
      </c>
      <c r="J297" s="242"/>
      <c r="K297" s="242"/>
      <c r="L297" s="171"/>
      <c r="M297" s="171"/>
      <c r="N297" s="30"/>
      <c r="O297" s="60">
        <f>SUM(C289:N289)</f>
        <v>300000</v>
      </c>
    </row>
    <row r="298" spans="1:15" ht="30.75" customHeight="1">
      <c r="A298" s="243" t="s">
        <v>0</v>
      </c>
      <c r="B298" s="102" t="s">
        <v>1</v>
      </c>
      <c r="C298" s="259" t="s">
        <v>3</v>
      </c>
      <c r="D298" s="260"/>
      <c r="E298" s="261"/>
      <c r="F298" s="259" t="s">
        <v>4</v>
      </c>
      <c r="G298" s="260"/>
      <c r="H298" s="261"/>
      <c r="I298" s="259" t="s">
        <v>5</v>
      </c>
      <c r="J298" s="260"/>
      <c r="K298" s="261"/>
      <c r="L298" s="259" t="s">
        <v>6</v>
      </c>
      <c r="M298" s="260"/>
      <c r="N298" s="261"/>
      <c r="O298" s="60">
        <f>SUM(C291:N291)</f>
        <v>100000</v>
      </c>
    </row>
    <row r="299" spans="1:19" ht="36" customHeight="1">
      <c r="A299" s="244"/>
      <c r="B299" s="102" t="s">
        <v>2</v>
      </c>
      <c r="C299" s="103" t="s">
        <v>180</v>
      </c>
      <c r="D299" s="103" t="s">
        <v>181</v>
      </c>
      <c r="E299" s="103" t="s">
        <v>182</v>
      </c>
      <c r="F299" s="103" t="s">
        <v>183</v>
      </c>
      <c r="G299" s="103" t="s">
        <v>184</v>
      </c>
      <c r="H299" s="104" t="s">
        <v>185</v>
      </c>
      <c r="I299" s="103" t="s">
        <v>186</v>
      </c>
      <c r="J299" s="103" t="s">
        <v>187</v>
      </c>
      <c r="K299" s="103" t="s">
        <v>188</v>
      </c>
      <c r="L299" s="103" t="s">
        <v>189</v>
      </c>
      <c r="M299" s="103" t="s">
        <v>190</v>
      </c>
      <c r="N299" s="103" t="s">
        <v>191</v>
      </c>
      <c r="O299" s="60">
        <f>SUM(D292:N292)</f>
        <v>180000</v>
      </c>
      <c r="S299" s="7" t="s">
        <v>10</v>
      </c>
    </row>
    <row r="300" spans="1:14" s="40" customFormat="1" ht="39.75" customHeight="1">
      <c r="A300" s="99" t="s">
        <v>274</v>
      </c>
      <c r="B300" s="107">
        <v>200000</v>
      </c>
      <c r="C300" s="110"/>
      <c r="D300" s="110"/>
      <c r="E300" s="110"/>
      <c r="F300" s="110"/>
      <c r="G300" s="110"/>
      <c r="H300" s="110"/>
      <c r="I300" s="110"/>
      <c r="J300" s="110"/>
      <c r="K300" s="110">
        <v>200000</v>
      </c>
      <c r="L300" s="110"/>
      <c r="M300" s="110"/>
      <c r="N300" s="110"/>
    </row>
    <row r="301" spans="1:15" ht="40.5" customHeight="1">
      <c r="A301" s="99" t="s">
        <v>275</v>
      </c>
      <c r="B301" s="107">
        <v>200000</v>
      </c>
      <c r="C301" s="110"/>
      <c r="D301" s="110"/>
      <c r="E301" s="110"/>
      <c r="F301" s="110"/>
      <c r="G301" s="110"/>
      <c r="H301" s="110"/>
      <c r="I301" s="110"/>
      <c r="J301" s="110"/>
      <c r="K301" s="110">
        <v>200000</v>
      </c>
      <c r="L301" s="110"/>
      <c r="M301" s="110"/>
      <c r="N301" s="110"/>
      <c r="O301" s="60">
        <f>SUM(C286:N286)</f>
        <v>50000</v>
      </c>
    </row>
    <row r="302" spans="1:15" ht="41.25" customHeight="1">
      <c r="A302" s="99" t="s">
        <v>276</v>
      </c>
      <c r="B302" s="107">
        <v>200000</v>
      </c>
      <c r="C302" s="110"/>
      <c r="D302" s="110"/>
      <c r="E302" s="110"/>
      <c r="F302" s="110"/>
      <c r="G302" s="110"/>
      <c r="H302" s="110"/>
      <c r="I302" s="110"/>
      <c r="J302" s="110"/>
      <c r="K302" s="110">
        <v>200000</v>
      </c>
      <c r="L302" s="110"/>
      <c r="M302" s="110"/>
      <c r="N302" s="110"/>
      <c r="O302" s="60">
        <f>SUM(C287:N287)</f>
        <v>100000</v>
      </c>
    </row>
    <row r="303" spans="1:15" ht="39.75" customHeight="1">
      <c r="A303" s="99" t="s">
        <v>277</v>
      </c>
      <c r="B303" s="107">
        <v>100000</v>
      </c>
      <c r="C303" s="110"/>
      <c r="D303" s="110"/>
      <c r="E303" s="110"/>
      <c r="F303" s="110"/>
      <c r="G303" s="110">
        <v>100000</v>
      </c>
      <c r="H303" s="110"/>
      <c r="I303" s="110"/>
      <c r="J303" s="110"/>
      <c r="K303" s="110"/>
      <c r="L303" s="110"/>
      <c r="M303" s="110"/>
      <c r="N303" s="110"/>
      <c r="O303" s="60">
        <f>SUM(C288:N288)</f>
        <v>300000</v>
      </c>
    </row>
    <row r="304" spans="1:15" ht="40.5" customHeight="1">
      <c r="A304" s="99" t="s">
        <v>278</v>
      </c>
      <c r="B304" s="107">
        <v>150000</v>
      </c>
      <c r="C304" s="110"/>
      <c r="D304" s="110"/>
      <c r="E304" s="110"/>
      <c r="F304" s="110"/>
      <c r="G304" s="110">
        <v>150000</v>
      </c>
      <c r="H304" s="110"/>
      <c r="I304" s="110"/>
      <c r="J304" s="110"/>
      <c r="K304" s="110"/>
      <c r="L304" s="110"/>
      <c r="M304" s="110"/>
      <c r="N304" s="110"/>
      <c r="O304" s="60">
        <f>SUM(G296:N296)</f>
        <v>0</v>
      </c>
    </row>
    <row r="305" spans="1:15" s="75" customFormat="1" ht="43.5" customHeight="1">
      <c r="A305" s="99" t="s">
        <v>279</v>
      </c>
      <c r="B305" s="107">
        <v>100000</v>
      </c>
      <c r="C305" s="110"/>
      <c r="D305" s="110"/>
      <c r="E305" s="110"/>
      <c r="F305" s="110"/>
      <c r="G305" s="110">
        <v>100000</v>
      </c>
      <c r="H305" s="110"/>
      <c r="I305" s="110"/>
      <c r="J305" s="110"/>
      <c r="K305" s="110"/>
      <c r="L305" s="110"/>
      <c r="M305" s="110"/>
      <c r="N305" s="110"/>
      <c r="O305" s="163">
        <f>SUM(G297:N297)</f>
        <v>0</v>
      </c>
    </row>
    <row r="306" spans="1:15" s="235" customFormat="1" ht="43.5" customHeight="1">
      <c r="A306" s="99" t="s">
        <v>280</v>
      </c>
      <c r="B306" s="107">
        <v>200000</v>
      </c>
      <c r="C306" s="110"/>
      <c r="D306" s="110"/>
      <c r="E306" s="110"/>
      <c r="F306" s="110"/>
      <c r="G306" s="110">
        <v>200000</v>
      </c>
      <c r="H306" s="110"/>
      <c r="I306" s="110"/>
      <c r="J306" s="110"/>
      <c r="K306" s="110"/>
      <c r="L306" s="110"/>
      <c r="M306" s="110"/>
      <c r="N306" s="110"/>
      <c r="O306" s="234"/>
    </row>
    <row r="307" spans="1:15" s="235" customFormat="1" ht="43.5" customHeight="1">
      <c r="A307" s="99" t="s">
        <v>281</v>
      </c>
      <c r="B307" s="107">
        <v>150000</v>
      </c>
      <c r="C307" s="110"/>
      <c r="D307" s="110"/>
      <c r="E307" s="110"/>
      <c r="F307" s="110"/>
      <c r="G307" s="110"/>
      <c r="H307" s="110"/>
      <c r="I307" s="110">
        <v>150000</v>
      </c>
      <c r="J307" s="110"/>
      <c r="K307" s="110"/>
      <c r="L307" s="110"/>
      <c r="M307" s="110"/>
      <c r="N307" s="110"/>
      <c r="O307" s="234"/>
    </row>
    <row r="308" spans="1:15" ht="40.5" customHeight="1">
      <c r="A308" s="99" t="s">
        <v>282</v>
      </c>
      <c r="B308" s="107">
        <v>300000</v>
      </c>
      <c r="C308" s="110"/>
      <c r="D308" s="110"/>
      <c r="E308" s="110"/>
      <c r="F308" s="110"/>
      <c r="G308" s="110"/>
      <c r="H308" s="110"/>
      <c r="I308" s="110">
        <v>300000</v>
      </c>
      <c r="J308" s="110"/>
      <c r="K308" s="110"/>
      <c r="L308" s="110"/>
      <c r="M308" s="110"/>
      <c r="N308" s="110"/>
      <c r="O308" s="60">
        <f>SUM(G295:N295)</f>
        <v>0</v>
      </c>
    </row>
    <row r="309" spans="1:15" ht="40.5" customHeight="1">
      <c r="A309" s="191"/>
      <c r="B309" s="111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60"/>
    </row>
    <row r="310" spans="1:15" ht="21" customHeight="1">
      <c r="A310" s="170" t="s">
        <v>38</v>
      </c>
      <c r="B310" s="169"/>
      <c r="C310" s="169"/>
      <c r="D310" s="169"/>
      <c r="E310" s="167" t="s">
        <v>39</v>
      </c>
      <c r="F310" s="167"/>
      <c r="G310" s="167"/>
      <c r="H310" s="168" t="s">
        <v>38</v>
      </c>
      <c r="I310" s="168" t="s">
        <v>10</v>
      </c>
      <c r="J310" s="168"/>
      <c r="K310" s="169"/>
      <c r="L310" s="168" t="s">
        <v>40</v>
      </c>
      <c r="M310" s="168"/>
      <c r="N310" s="30"/>
      <c r="O310" s="60">
        <f>SUM(G302:N302)</f>
        <v>200000</v>
      </c>
    </row>
    <row r="311" spans="1:15" ht="19.5" customHeight="1">
      <c r="A311" s="170"/>
      <c r="B311" s="241" t="s">
        <v>46</v>
      </c>
      <c r="C311" s="241"/>
      <c r="D311" s="241"/>
      <c r="E311" s="167"/>
      <c r="F311" s="167"/>
      <c r="G311" s="168"/>
      <c r="H311" s="168"/>
      <c r="I311" s="241" t="s">
        <v>41</v>
      </c>
      <c r="J311" s="241"/>
      <c r="K311" s="241"/>
      <c r="L311" s="167"/>
      <c r="M311" s="167"/>
      <c r="N311" s="30"/>
      <c r="O311" s="60">
        <f>SUM(G303:N303)</f>
        <v>100000</v>
      </c>
    </row>
    <row r="312" spans="1:15" ht="20.25" customHeight="1">
      <c r="A312" s="170" t="s">
        <v>42</v>
      </c>
      <c r="B312" s="242" t="s">
        <v>43</v>
      </c>
      <c r="C312" s="242"/>
      <c r="D312" s="242"/>
      <c r="E312" s="167"/>
      <c r="F312" s="167"/>
      <c r="G312" s="168"/>
      <c r="H312" s="168" t="s">
        <v>42</v>
      </c>
      <c r="I312" s="242" t="s">
        <v>44</v>
      </c>
      <c r="J312" s="242"/>
      <c r="K312" s="242"/>
      <c r="L312" s="171"/>
      <c r="M312" s="171"/>
      <c r="N312" s="30"/>
      <c r="O312" s="60">
        <f>SUM(G304:N304)</f>
        <v>150000</v>
      </c>
    </row>
    <row r="313" spans="1:17" ht="40.5" customHeight="1">
      <c r="A313" s="243" t="s">
        <v>0</v>
      </c>
      <c r="B313" s="102" t="s">
        <v>1</v>
      </c>
      <c r="C313" s="259" t="s">
        <v>3</v>
      </c>
      <c r="D313" s="260"/>
      <c r="E313" s="261"/>
      <c r="F313" s="259" t="s">
        <v>4</v>
      </c>
      <c r="G313" s="260"/>
      <c r="H313" s="261"/>
      <c r="I313" s="259" t="s">
        <v>5</v>
      </c>
      <c r="J313" s="260"/>
      <c r="K313" s="261"/>
      <c r="L313" s="259" t="s">
        <v>6</v>
      </c>
      <c r="M313" s="260"/>
      <c r="N313" s="261"/>
      <c r="O313" s="60" t="e">
        <f>SUM(#REF!)</f>
        <v>#REF!</v>
      </c>
      <c r="Q313" s="7" t="s">
        <v>10</v>
      </c>
    </row>
    <row r="314" spans="1:18" ht="40.5" customHeight="1">
      <c r="A314" s="244"/>
      <c r="B314" s="102" t="s">
        <v>2</v>
      </c>
      <c r="C314" s="103" t="s">
        <v>180</v>
      </c>
      <c r="D314" s="103" t="s">
        <v>181</v>
      </c>
      <c r="E314" s="103" t="s">
        <v>182</v>
      </c>
      <c r="F314" s="103" t="s">
        <v>183</v>
      </c>
      <c r="G314" s="103" t="s">
        <v>184</v>
      </c>
      <c r="H314" s="104" t="s">
        <v>185</v>
      </c>
      <c r="I314" s="103" t="s">
        <v>186</v>
      </c>
      <c r="J314" s="103" t="s">
        <v>187</v>
      </c>
      <c r="K314" s="103" t="s">
        <v>188</v>
      </c>
      <c r="L314" s="103" t="s">
        <v>189</v>
      </c>
      <c r="M314" s="103" t="s">
        <v>190</v>
      </c>
      <c r="N314" s="103" t="s">
        <v>191</v>
      </c>
      <c r="O314" s="60">
        <f>SUM(G300:N300)</f>
        <v>200000</v>
      </c>
      <c r="R314" s="7" t="s">
        <v>10</v>
      </c>
    </row>
    <row r="315" spans="1:15" s="75" customFormat="1" ht="58.5" customHeight="1">
      <c r="A315" s="99" t="s">
        <v>283</v>
      </c>
      <c r="B315" s="107">
        <v>300000</v>
      </c>
      <c r="C315" s="110"/>
      <c r="D315" s="110"/>
      <c r="E315" s="110"/>
      <c r="F315" s="110"/>
      <c r="G315" s="110"/>
      <c r="H315" s="110"/>
      <c r="I315" s="110">
        <v>300000</v>
      </c>
      <c r="J315" s="110"/>
      <c r="K315" s="110"/>
      <c r="L315" s="110"/>
      <c r="M315" s="110"/>
      <c r="N315" s="110"/>
      <c r="O315" s="163">
        <f>SUM(G302:N302)</f>
        <v>200000</v>
      </c>
    </row>
    <row r="316" spans="1:15" ht="40.5" customHeight="1">
      <c r="A316" s="99" t="s">
        <v>284</v>
      </c>
      <c r="B316" s="107">
        <v>100000</v>
      </c>
      <c r="C316" s="110"/>
      <c r="D316" s="110"/>
      <c r="E316" s="110"/>
      <c r="F316" s="110"/>
      <c r="G316" s="110"/>
      <c r="H316" s="110"/>
      <c r="I316" s="110"/>
      <c r="J316" s="110"/>
      <c r="K316" s="110"/>
      <c r="L316" s="110"/>
      <c r="M316" s="110">
        <v>100000</v>
      </c>
      <c r="N316" s="110"/>
      <c r="O316" s="60">
        <f>SUM(G303:N303)</f>
        <v>100000</v>
      </c>
    </row>
    <row r="317" spans="1:15" ht="39.75" customHeight="1">
      <c r="A317" s="99" t="s">
        <v>285</v>
      </c>
      <c r="B317" s="107">
        <v>50000</v>
      </c>
      <c r="C317" s="110"/>
      <c r="D317" s="110"/>
      <c r="E317" s="110"/>
      <c r="F317" s="110"/>
      <c r="G317" s="110"/>
      <c r="H317" s="110"/>
      <c r="I317" s="110"/>
      <c r="J317" s="110"/>
      <c r="K317" s="110"/>
      <c r="L317" s="110"/>
      <c r="M317" s="110">
        <v>50000</v>
      </c>
      <c r="N317" s="110"/>
      <c r="O317" s="60"/>
    </row>
    <row r="318" spans="1:14" ht="38.25" customHeight="1">
      <c r="A318" s="99" t="s">
        <v>286</v>
      </c>
      <c r="B318" s="107">
        <v>110000</v>
      </c>
      <c r="C318" s="110"/>
      <c r="D318" s="110"/>
      <c r="E318" s="110"/>
      <c r="F318" s="110"/>
      <c r="G318" s="110"/>
      <c r="H318" s="110"/>
      <c r="I318" s="110"/>
      <c r="J318" s="110"/>
      <c r="K318" s="110"/>
      <c r="L318" s="110"/>
      <c r="M318" s="110">
        <v>110000</v>
      </c>
      <c r="N318" s="110"/>
    </row>
    <row r="319" spans="1:14" ht="38.25" customHeight="1">
      <c r="A319" s="99" t="s">
        <v>287</v>
      </c>
      <c r="B319" s="107">
        <v>450000</v>
      </c>
      <c r="C319" s="110"/>
      <c r="D319" s="110"/>
      <c r="E319" s="110"/>
      <c r="F319" s="110"/>
      <c r="G319" s="110"/>
      <c r="H319" s="110"/>
      <c r="I319" s="110"/>
      <c r="J319" s="110"/>
      <c r="K319" s="110"/>
      <c r="L319" s="110"/>
      <c r="M319" s="110">
        <v>450000</v>
      </c>
      <c r="N319" s="110"/>
    </row>
    <row r="320" spans="1:14" ht="37.5" customHeight="1">
      <c r="A320" s="99" t="s">
        <v>288</v>
      </c>
      <c r="B320" s="107">
        <v>450000</v>
      </c>
      <c r="C320" s="110"/>
      <c r="D320" s="110"/>
      <c r="E320" s="110"/>
      <c r="F320" s="110"/>
      <c r="G320" s="110"/>
      <c r="H320" s="110"/>
      <c r="I320" s="110"/>
      <c r="J320" s="110"/>
      <c r="K320" s="110"/>
      <c r="L320" s="110"/>
      <c r="M320" s="110">
        <v>450000</v>
      </c>
      <c r="N320" s="110"/>
    </row>
    <row r="321" spans="1:14" s="40" customFormat="1" ht="40.5" customHeight="1">
      <c r="A321" s="99" t="s">
        <v>289</v>
      </c>
      <c r="B321" s="107">
        <v>464000</v>
      </c>
      <c r="C321" s="110"/>
      <c r="D321" s="110"/>
      <c r="E321" s="110"/>
      <c r="F321" s="110"/>
      <c r="G321" s="110"/>
      <c r="H321" s="110"/>
      <c r="I321" s="110"/>
      <c r="J321" s="110"/>
      <c r="K321" s="110"/>
      <c r="L321" s="110"/>
      <c r="M321" s="110">
        <v>464000</v>
      </c>
      <c r="N321" s="110"/>
    </row>
    <row r="322" spans="1:14" s="40" customFormat="1" ht="42.75" customHeight="1">
      <c r="A322" s="99" t="s">
        <v>290</v>
      </c>
      <c r="B322" s="107">
        <v>54000</v>
      </c>
      <c r="C322" s="110"/>
      <c r="D322" s="110"/>
      <c r="E322" s="110"/>
      <c r="F322" s="110"/>
      <c r="G322" s="110"/>
      <c r="H322" s="110">
        <v>54000</v>
      </c>
      <c r="I322" s="110"/>
      <c r="J322" s="110"/>
      <c r="K322" s="110"/>
      <c r="L322" s="110"/>
      <c r="M322" s="110"/>
      <c r="N322" s="110"/>
    </row>
    <row r="323" spans="1:15" s="14" customFormat="1" ht="40.5" customHeight="1">
      <c r="A323" s="99" t="s">
        <v>291</v>
      </c>
      <c r="B323" s="107">
        <v>150000</v>
      </c>
      <c r="C323" s="110"/>
      <c r="D323" s="110"/>
      <c r="E323" s="110"/>
      <c r="F323" s="110"/>
      <c r="G323" s="110"/>
      <c r="H323" s="110"/>
      <c r="I323" s="110">
        <v>150000</v>
      </c>
      <c r="J323" s="110"/>
      <c r="K323" s="110"/>
      <c r="L323" s="110"/>
      <c r="M323" s="110"/>
      <c r="N323" s="110"/>
      <c r="O323" s="60">
        <f>E316</f>
        <v>0</v>
      </c>
    </row>
    <row r="324" spans="1:15" s="14" customFormat="1" ht="40.5" customHeight="1">
      <c r="A324" s="191"/>
      <c r="B324" s="111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60"/>
    </row>
    <row r="325" spans="1:15" ht="21" customHeight="1">
      <c r="A325" s="170" t="s">
        <v>38</v>
      </c>
      <c r="B325" s="169"/>
      <c r="C325" s="169"/>
      <c r="D325" s="169"/>
      <c r="E325" s="167" t="s">
        <v>39</v>
      </c>
      <c r="F325" s="167"/>
      <c r="G325" s="167"/>
      <c r="H325" s="168" t="s">
        <v>38</v>
      </c>
      <c r="I325" s="168" t="s">
        <v>10</v>
      </c>
      <c r="J325" s="168"/>
      <c r="K325" s="169"/>
      <c r="L325" s="168" t="s">
        <v>40</v>
      </c>
      <c r="M325" s="168"/>
      <c r="N325" s="30"/>
      <c r="O325" s="60">
        <f>SUM(G317:N317)</f>
        <v>50000</v>
      </c>
    </row>
    <row r="326" spans="1:15" ht="19.5" customHeight="1">
      <c r="A326" s="170"/>
      <c r="B326" s="241" t="s">
        <v>46</v>
      </c>
      <c r="C326" s="241"/>
      <c r="D326" s="241"/>
      <c r="E326" s="167"/>
      <c r="F326" s="167"/>
      <c r="G326" s="168"/>
      <c r="H326" s="168"/>
      <c r="I326" s="241" t="s">
        <v>41</v>
      </c>
      <c r="J326" s="241"/>
      <c r="K326" s="241"/>
      <c r="L326" s="167"/>
      <c r="M326" s="167"/>
      <c r="N326" s="30"/>
      <c r="O326" s="60">
        <f>SUM(G318:N318)</f>
        <v>110000</v>
      </c>
    </row>
    <row r="327" spans="1:15" ht="23.25" customHeight="1">
      <c r="A327" s="170" t="s">
        <v>42</v>
      </c>
      <c r="B327" s="242" t="s">
        <v>43</v>
      </c>
      <c r="C327" s="242"/>
      <c r="D327" s="242"/>
      <c r="E327" s="167"/>
      <c r="F327" s="167"/>
      <c r="G327" s="168"/>
      <c r="H327" s="168" t="s">
        <v>42</v>
      </c>
      <c r="I327" s="242" t="s">
        <v>44</v>
      </c>
      <c r="J327" s="242"/>
      <c r="K327" s="242"/>
      <c r="L327" s="171"/>
      <c r="M327" s="171"/>
      <c r="N327" s="30"/>
      <c r="O327" s="60">
        <f>SUM(G319:N319)</f>
        <v>450000</v>
      </c>
    </row>
    <row r="328" spans="1:15" s="14" customFormat="1" ht="32.25" customHeight="1">
      <c r="A328" s="243" t="s">
        <v>0</v>
      </c>
      <c r="B328" s="102" t="s">
        <v>1</v>
      </c>
      <c r="C328" s="259" t="s">
        <v>3</v>
      </c>
      <c r="D328" s="260"/>
      <c r="E328" s="261"/>
      <c r="F328" s="259" t="s">
        <v>4</v>
      </c>
      <c r="G328" s="260"/>
      <c r="H328" s="261"/>
      <c r="I328" s="259" t="s">
        <v>5</v>
      </c>
      <c r="J328" s="260"/>
      <c r="K328" s="261"/>
      <c r="L328" s="259" t="s">
        <v>6</v>
      </c>
      <c r="M328" s="260"/>
      <c r="N328" s="261"/>
      <c r="O328" s="60">
        <f>E320</f>
        <v>0</v>
      </c>
    </row>
    <row r="329" spans="1:15" s="14" customFormat="1" ht="27" customHeight="1">
      <c r="A329" s="244"/>
      <c r="B329" s="102" t="s">
        <v>2</v>
      </c>
      <c r="C329" s="103" t="s">
        <v>180</v>
      </c>
      <c r="D329" s="103" t="s">
        <v>181</v>
      </c>
      <c r="E329" s="103" t="s">
        <v>182</v>
      </c>
      <c r="F329" s="103" t="s">
        <v>183</v>
      </c>
      <c r="G329" s="103" t="s">
        <v>184</v>
      </c>
      <c r="H329" s="104" t="s">
        <v>185</v>
      </c>
      <c r="I329" s="103" t="s">
        <v>186</v>
      </c>
      <c r="J329" s="103" t="s">
        <v>187</v>
      </c>
      <c r="K329" s="103" t="s">
        <v>188</v>
      </c>
      <c r="L329" s="103" t="s">
        <v>189</v>
      </c>
      <c r="M329" s="103" t="s">
        <v>190</v>
      </c>
      <c r="N329" s="103" t="s">
        <v>191</v>
      </c>
      <c r="O329" s="60">
        <f>E321</f>
        <v>0</v>
      </c>
    </row>
    <row r="330" spans="1:15" ht="40.5" customHeight="1">
      <c r="A330" s="99" t="s">
        <v>292</v>
      </c>
      <c r="B330" s="107">
        <v>66000</v>
      </c>
      <c r="C330" s="110"/>
      <c r="D330" s="110"/>
      <c r="E330" s="110"/>
      <c r="F330" s="110"/>
      <c r="G330" s="110"/>
      <c r="H330" s="110">
        <v>66000</v>
      </c>
      <c r="I330" s="110"/>
      <c r="J330" s="110"/>
      <c r="K330" s="110"/>
      <c r="L330" s="110"/>
      <c r="M330" s="110"/>
      <c r="N330" s="110"/>
      <c r="O330" s="60" t="e">
        <f>#REF!</f>
        <v>#REF!</v>
      </c>
    </row>
    <row r="331" spans="1:15" ht="40.5" customHeight="1">
      <c r="A331" s="99" t="s">
        <v>293</v>
      </c>
      <c r="B331" s="107">
        <v>300000</v>
      </c>
      <c r="C331" s="110"/>
      <c r="D331" s="110"/>
      <c r="E331" s="110"/>
      <c r="F331" s="110"/>
      <c r="G331" s="110"/>
      <c r="H331" s="110">
        <v>300000</v>
      </c>
      <c r="I331" s="110"/>
      <c r="J331" s="110"/>
      <c r="K331" s="110"/>
      <c r="L331" s="110"/>
      <c r="M331" s="110"/>
      <c r="N331" s="110"/>
      <c r="O331" s="60" t="e">
        <f>#REF!</f>
        <v>#REF!</v>
      </c>
    </row>
    <row r="332" spans="1:15" ht="41.25" customHeight="1">
      <c r="A332" s="99" t="s">
        <v>294</v>
      </c>
      <c r="B332" s="107">
        <v>100000</v>
      </c>
      <c r="C332" s="110"/>
      <c r="D332" s="110"/>
      <c r="E332" s="110"/>
      <c r="F332" s="110"/>
      <c r="G332" s="110"/>
      <c r="H332" s="110">
        <v>100000</v>
      </c>
      <c r="I332" s="110"/>
      <c r="J332" s="110"/>
      <c r="K332" s="110"/>
      <c r="L332" s="110"/>
      <c r="M332" s="110"/>
      <c r="N332" s="110"/>
      <c r="O332" s="60"/>
    </row>
    <row r="333" spans="1:14" ht="39.75" customHeight="1">
      <c r="A333" s="99" t="s">
        <v>295</v>
      </c>
      <c r="B333" s="107">
        <v>100000</v>
      </c>
      <c r="C333" s="110"/>
      <c r="D333" s="110"/>
      <c r="E333" s="110"/>
      <c r="F333" s="110"/>
      <c r="G333" s="110"/>
      <c r="H333" s="110"/>
      <c r="I333" s="110">
        <v>100000</v>
      </c>
      <c r="J333" s="110"/>
      <c r="K333" s="110"/>
      <c r="L333" s="110"/>
      <c r="M333" s="110"/>
      <c r="N333" s="110"/>
    </row>
    <row r="334" spans="1:14" ht="36" customHeight="1">
      <c r="A334" s="99" t="s">
        <v>296</v>
      </c>
      <c r="B334" s="107">
        <v>300000</v>
      </c>
      <c r="C334" s="110"/>
      <c r="D334" s="110"/>
      <c r="E334" s="110"/>
      <c r="F334" s="110"/>
      <c r="G334" s="110"/>
      <c r="H334" s="110"/>
      <c r="I334" s="110"/>
      <c r="J334" s="110">
        <v>300000</v>
      </c>
      <c r="K334" s="110"/>
      <c r="L334" s="110"/>
      <c r="M334" s="110"/>
      <c r="N334" s="110"/>
    </row>
    <row r="335" spans="1:14" ht="37.5" customHeight="1">
      <c r="A335" s="99" t="s">
        <v>297</v>
      </c>
      <c r="B335" s="107">
        <v>100000</v>
      </c>
      <c r="C335" s="110"/>
      <c r="D335" s="110"/>
      <c r="E335" s="110"/>
      <c r="F335" s="110"/>
      <c r="G335" s="110"/>
      <c r="H335" s="110"/>
      <c r="I335" s="110"/>
      <c r="J335" s="110">
        <v>100000</v>
      </c>
      <c r="K335" s="110"/>
      <c r="L335" s="110"/>
      <c r="M335" s="110"/>
      <c r="N335" s="110"/>
    </row>
    <row r="336" spans="1:14" s="40" customFormat="1" ht="38.25" customHeight="1">
      <c r="A336" s="99" t="s">
        <v>298</v>
      </c>
      <c r="B336" s="107">
        <v>300000</v>
      </c>
      <c r="C336" s="110"/>
      <c r="D336" s="110"/>
      <c r="E336" s="110"/>
      <c r="F336" s="110"/>
      <c r="G336" s="110"/>
      <c r="H336" s="164"/>
      <c r="I336" s="110"/>
      <c r="J336" s="110">
        <v>300000</v>
      </c>
      <c r="K336" s="110"/>
      <c r="L336" s="110"/>
      <c r="M336" s="110"/>
      <c r="N336" s="110"/>
    </row>
    <row r="337" spans="1:14" s="40" customFormat="1" ht="42" customHeight="1">
      <c r="A337" s="99" t="s">
        <v>299</v>
      </c>
      <c r="B337" s="107">
        <v>100000</v>
      </c>
      <c r="C337" s="110"/>
      <c r="D337" s="110"/>
      <c r="E337" s="110"/>
      <c r="F337" s="110"/>
      <c r="G337" s="110"/>
      <c r="H337" s="110"/>
      <c r="I337" s="110"/>
      <c r="J337" s="110">
        <v>100000</v>
      </c>
      <c r="K337" s="110"/>
      <c r="L337" s="110"/>
      <c r="M337" s="110"/>
      <c r="N337" s="110"/>
    </row>
    <row r="338" spans="1:15" ht="58.5" customHeight="1">
      <c r="A338" s="99" t="s">
        <v>300</v>
      </c>
      <c r="B338" s="107">
        <v>100000</v>
      </c>
      <c r="C338" s="110"/>
      <c r="D338" s="110"/>
      <c r="E338" s="110"/>
      <c r="F338" s="110"/>
      <c r="G338" s="110"/>
      <c r="H338" s="110"/>
      <c r="I338" s="110"/>
      <c r="J338" s="110">
        <v>100000</v>
      </c>
      <c r="K338" s="110"/>
      <c r="L338" s="110"/>
      <c r="M338" s="110"/>
      <c r="N338" s="110"/>
      <c r="O338" s="60" t="e">
        <f>#REF!</f>
        <v>#REF!</v>
      </c>
    </row>
    <row r="339" spans="1:15" ht="40.5" customHeight="1">
      <c r="A339" s="99" t="s">
        <v>301</v>
      </c>
      <c r="B339" s="107">
        <v>300000</v>
      </c>
      <c r="C339" s="110"/>
      <c r="D339" s="110"/>
      <c r="E339" s="110"/>
      <c r="F339" s="110"/>
      <c r="G339" s="110"/>
      <c r="H339" s="110"/>
      <c r="I339" s="110"/>
      <c r="J339" s="110">
        <v>300000</v>
      </c>
      <c r="K339" s="110"/>
      <c r="L339" s="110"/>
      <c r="M339" s="110"/>
      <c r="N339" s="110"/>
      <c r="O339" s="60">
        <f>SUM(G331:N331)</f>
        <v>300000</v>
      </c>
    </row>
    <row r="340" spans="1:15" ht="27" customHeight="1">
      <c r="A340" s="191"/>
      <c r="B340" s="111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60"/>
    </row>
    <row r="341" spans="1:15" ht="21" customHeight="1">
      <c r="A341" s="170" t="s">
        <v>38</v>
      </c>
      <c r="B341" s="169"/>
      <c r="C341" s="169"/>
      <c r="D341" s="169"/>
      <c r="E341" s="167" t="s">
        <v>39</v>
      </c>
      <c r="F341" s="167"/>
      <c r="G341" s="167"/>
      <c r="H341" s="168" t="s">
        <v>38</v>
      </c>
      <c r="I341" s="168" t="s">
        <v>10</v>
      </c>
      <c r="J341" s="168"/>
      <c r="K341" s="169"/>
      <c r="L341" s="168" t="s">
        <v>40</v>
      </c>
      <c r="M341" s="168"/>
      <c r="N341" s="30"/>
      <c r="O341" s="60">
        <v>100000</v>
      </c>
    </row>
    <row r="342" spans="1:15" ht="20.25" customHeight="1">
      <c r="A342" s="170"/>
      <c r="B342" s="241" t="s">
        <v>46</v>
      </c>
      <c r="C342" s="241"/>
      <c r="D342" s="241"/>
      <c r="E342" s="167"/>
      <c r="F342" s="167"/>
      <c r="G342" s="168"/>
      <c r="H342" s="168"/>
      <c r="I342" s="241" t="s">
        <v>41</v>
      </c>
      <c r="J342" s="241"/>
      <c r="K342" s="241"/>
      <c r="L342" s="167"/>
      <c r="M342" s="167"/>
      <c r="N342" s="30"/>
      <c r="O342" s="60">
        <v>100000</v>
      </c>
    </row>
    <row r="343" spans="1:15" ht="19.5" customHeight="1">
      <c r="A343" s="170" t="s">
        <v>42</v>
      </c>
      <c r="B343" s="242" t="s">
        <v>43</v>
      </c>
      <c r="C343" s="242"/>
      <c r="D343" s="242"/>
      <c r="E343" s="167"/>
      <c r="F343" s="167"/>
      <c r="G343" s="168"/>
      <c r="H343" s="168" t="s">
        <v>42</v>
      </c>
      <c r="I343" s="242" t="s">
        <v>44</v>
      </c>
      <c r="J343" s="242"/>
      <c r="K343" s="242"/>
      <c r="L343" s="171"/>
      <c r="M343" s="171"/>
      <c r="N343" s="30"/>
      <c r="O343" s="60">
        <f>SUM(H334:N334)</f>
        <v>300000</v>
      </c>
    </row>
    <row r="344" spans="1:15" ht="21.75" customHeight="1">
      <c r="A344" s="243" t="s">
        <v>0</v>
      </c>
      <c r="B344" s="102" t="s">
        <v>1</v>
      </c>
      <c r="C344" s="259" t="s">
        <v>3</v>
      </c>
      <c r="D344" s="260"/>
      <c r="E344" s="261"/>
      <c r="F344" s="259" t="s">
        <v>4</v>
      </c>
      <c r="G344" s="260"/>
      <c r="H344" s="261"/>
      <c r="I344" s="259" t="s">
        <v>5</v>
      </c>
      <c r="J344" s="260"/>
      <c r="K344" s="261"/>
      <c r="L344" s="259" t="s">
        <v>6</v>
      </c>
      <c r="M344" s="260"/>
      <c r="N344" s="261"/>
      <c r="O344" s="60">
        <f>SUM(H335:N335)</f>
        <v>100000</v>
      </c>
    </row>
    <row r="345" spans="1:15" ht="21.75" customHeight="1">
      <c r="A345" s="244"/>
      <c r="B345" s="102" t="s">
        <v>2</v>
      </c>
      <c r="C345" s="103" t="s">
        <v>180</v>
      </c>
      <c r="D345" s="103" t="s">
        <v>181</v>
      </c>
      <c r="E345" s="103" t="s">
        <v>182</v>
      </c>
      <c r="F345" s="103" t="s">
        <v>183</v>
      </c>
      <c r="G345" s="103" t="s">
        <v>184</v>
      </c>
      <c r="H345" s="104" t="s">
        <v>185</v>
      </c>
      <c r="I345" s="103" t="s">
        <v>186</v>
      </c>
      <c r="J345" s="103" t="s">
        <v>187</v>
      </c>
      <c r="K345" s="103" t="s">
        <v>188</v>
      </c>
      <c r="L345" s="103" t="s">
        <v>189</v>
      </c>
      <c r="M345" s="103" t="s">
        <v>190</v>
      </c>
      <c r="N345" s="103" t="s">
        <v>191</v>
      </c>
      <c r="O345" s="60">
        <f>SUM(G336:N336)</f>
        <v>300000</v>
      </c>
    </row>
    <row r="346" spans="1:15" ht="40.5" customHeight="1">
      <c r="A346" s="99" t="s">
        <v>302</v>
      </c>
      <c r="B346" s="107">
        <v>50000</v>
      </c>
      <c r="C346" s="110"/>
      <c r="D346" s="110"/>
      <c r="E346" s="110"/>
      <c r="F346" s="110"/>
      <c r="G346" s="110"/>
      <c r="H346" s="110"/>
      <c r="I346" s="110"/>
      <c r="J346" s="110"/>
      <c r="K346" s="110"/>
      <c r="L346" s="110">
        <v>50000</v>
      </c>
      <c r="M346" s="110"/>
      <c r="N346" s="110"/>
      <c r="O346" s="60">
        <f>SUM(G338:N338)</f>
        <v>100000</v>
      </c>
    </row>
    <row r="347" spans="1:15" ht="55.5" customHeight="1">
      <c r="A347" s="99" t="s">
        <v>303</v>
      </c>
      <c r="B347" s="107">
        <v>500000</v>
      </c>
      <c r="C347" s="110"/>
      <c r="D347" s="110"/>
      <c r="E347" s="110"/>
      <c r="F347" s="110"/>
      <c r="G347" s="110"/>
      <c r="H347" s="110"/>
      <c r="I347" s="110"/>
      <c r="J347" s="110"/>
      <c r="K347" s="110"/>
      <c r="L347" s="110">
        <v>500000</v>
      </c>
      <c r="M347" s="110"/>
      <c r="N347" s="110"/>
      <c r="O347" s="60" t="e">
        <f>SUM(#REF!)</f>
        <v>#REF!</v>
      </c>
    </row>
    <row r="348" spans="1:15" ht="55.5" customHeight="1">
      <c r="A348" s="99" t="s">
        <v>304</v>
      </c>
      <c r="B348" s="107">
        <v>222000</v>
      </c>
      <c r="C348" s="110"/>
      <c r="D348" s="110"/>
      <c r="E348" s="110"/>
      <c r="F348" s="110"/>
      <c r="G348" s="110"/>
      <c r="H348" s="110"/>
      <c r="I348" s="110"/>
      <c r="J348" s="110"/>
      <c r="K348" s="110"/>
      <c r="L348" s="110">
        <v>222000</v>
      </c>
      <c r="M348" s="110"/>
      <c r="N348" s="110"/>
      <c r="O348" s="60"/>
    </row>
    <row r="349" spans="1:14" ht="44.25" customHeight="1">
      <c r="A349" s="99" t="s">
        <v>305</v>
      </c>
      <c r="B349" s="107">
        <v>200000</v>
      </c>
      <c r="C349" s="110"/>
      <c r="D349" s="110"/>
      <c r="E349" s="110"/>
      <c r="F349" s="110"/>
      <c r="G349" s="110"/>
      <c r="H349" s="110"/>
      <c r="I349" s="110"/>
      <c r="J349" s="110"/>
      <c r="K349" s="110"/>
      <c r="L349" s="110">
        <v>200000</v>
      </c>
      <c r="M349" s="110"/>
      <c r="N349" s="110"/>
    </row>
    <row r="350" spans="1:14" ht="36" customHeight="1">
      <c r="A350" s="99" t="s">
        <v>306</v>
      </c>
      <c r="B350" s="107">
        <v>43000</v>
      </c>
      <c r="C350" s="110"/>
      <c r="D350" s="110"/>
      <c r="E350" s="110"/>
      <c r="F350" s="110">
        <v>43000</v>
      </c>
      <c r="G350" s="110"/>
      <c r="H350" s="110"/>
      <c r="I350" s="110"/>
      <c r="J350" s="110"/>
      <c r="K350" s="110"/>
      <c r="L350" s="110"/>
      <c r="M350" s="110"/>
      <c r="N350" s="110"/>
    </row>
    <row r="351" spans="1:14" ht="22.5" customHeight="1">
      <c r="A351" s="99" t="s">
        <v>307</v>
      </c>
      <c r="B351" s="107">
        <v>80000</v>
      </c>
      <c r="C351" s="110"/>
      <c r="D351" s="110"/>
      <c r="E351" s="110"/>
      <c r="F351" s="110"/>
      <c r="G351" s="110"/>
      <c r="H351" s="110"/>
      <c r="I351" s="110"/>
      <c r="J351" s="110"/>
      <c r="K351" s="110"/>
      <c r="L351" s="110"/>
      <c r="M351" s="110">
        <v>80000</v>
      </c>
      <c r="N351" s="110"/>
    </row>
    <row r="352" spans="1:14" s="40" customFormat="1" ht="42" customHeight="1">
      <c r="A352" s="99" t="s">
        <v>308</v>
      </c>
      <c r="B352" s="107">
        <v>140000</v>
      </c>
      <c r="C352" s="110"/>
      <c r="D352" s="110"/>
      <c r="E352" s="110"/>
      <c r="F352" s="110"/>
      <c r="G352" s="110"/>
      <c r="H352" s="110"/>
      <c r="I352" s="110"/>
      <c r="J352" s="110"/>
      <c r="K352" s="110"/>
      <c r="L352" s="110"/>
      <c r="M352" s="110">
        <v>140000</v>
      </c>
      <c r="N352" s="110"/>
    </row>
    <row r="353" spans="1:14" s="40" customFormat="1" ht="20.25" customHeight="1">
      <c r="A353" s="99" t="s">
        <v>309</v>
      </c>
      <c r="B353" s="107">
        <v>500000</v>
      </c>
      <c r="C353" s="110"/>
      <c r="D353" s="110"/>
      <c r="E353" s="110"/>
      <c r="F353" s="110"/>
      <c r="G353" s="110"/>
      <c r="H353" s="110"/>
      <c r="I353" s="110"/>
      <c r="J353" s="110"/>
      <c r="K353" s="110"/>
      <c r="L353" s="110"/>
      <c r="M353" s="110">
        <v>500000</v>
      </c>
      <c r="N353" s="110"/>
    </row>
    <row r="354" spans="1:15" ht="44.25" customHeight="1">
      <c r="A354" s="99" t="s">
        <v>310</v>
      </c>
      <c r="B354" s="107">
        <v>100000</v>
      </c>
      <c r="C354" s="110"/>
      <c r="D354" s="110">
        <v>100000</v>
      </c>
      <c r="E354" s="110"/>
      <c r="F354" s="110"/>
      <c r="G354" s="110"/>
      <c r="H354" s="110"/>
      <c r="I354" s="110"/>
      <c r="J354" s="110"/>
      <c r="K354" s="110"/>
      <c r="L354" s="110"/>
      <c r="M354" s="110"/>
      <c r="N354" s="110"/>
      <c r="O354" s="60" t="e">
        <f>SUM(#REF!)</f>
        <v>#REF!</v>
      </c>
    </row>
    <row r="355" spans="1:15" ht="40.5" customHeight="1">
      <c r="A355" s="99" t="s">
        <v>311</v>
      </c>
      <c r="B355" s="107">
        <v>500000</v>
      </c>
      <c r="C355" s="110"/>
      <c r="D355" s="110"/>
      <c r="E355" s="110">
        <v>500000</v>
      </c>
      <c r="F355" s="110"/>
      <c r="G355" s="110"/>
      <c r="H355" s="110"/>
      <c r="I355" s="110"/>
      <c r="J355" s="110"/>
      <c r="K355" s="110"/>
      <c r="L355" s="110"/>
      <c r="M355" s="110"/>
      <c r="N355" s="110"/>
      <c r="O355" s="60">
        <f>SUM(G347:N347)</f>
        <v>500000</v>
      </c>
    </row>
    <row r="356" spans="1:15" ht="40.5" customHeight="1">
      <c r="A356" s="99" t="s">
        <v>312</v>
      </c>
      <c r="B356" s="107">
        <v>100000</v>
      </c>
      <c r="C356" s="110"/>
      <c r="D356" s="110"/>
      <c r="E356" s="110"/>
      <c r="F356" s="110"/>
      <c r="G356" s="110"/>
      <c r="H356" s="110"/>
      <c r="I356" s="110"/>
      <c r="J356" s="110"/>
      <c r="K356" s="110"/>
      <c r="L356" s="110">
        <v>100000</v>
      </c>
      <c r="M356" s="110"/>
      <c r="N356" s="110"/>
      <c r="O356" s="60">
        <f>SUM(G348:N348)</f>
        <v>222000</v>
      </c>
    </row>
    <row r="357" spans="1:15" ht="23.25" customHeight="1">
      <c r="A357" s="191"/>
      <c r="B357" s="111"/>
      <c r="C357" s="112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12"/>
      <c r="O357" s="60"/>
    </row>
    <row r="358" spans="1:15" ht="21" customHeight="1">
      <c r="A358" s="170" t="s">
        <v>38</v>
      </c>
      <c r="B358" s="169"/>
      <c r="C358" s="169"/>
      <c r="D358" s="169"/>
      <c r="E358" s="167" t="s">
        <v>39</v>
      </c>
      <c r="F358" s="167"/>
      <c r="G358" s="167"/>
      <c r="H358" s="168" t="s">
        <v>38</v>
      </c>
      <c r="I358" s="168" t="s">
        <v>10</v>
      </c>
      <c r="J358" s="168"/>
      <c r="K358" s="169"/>
      <c r="L358" s="168" t="s">
        <v>40</v>
      </c>
      <c r="M358" s="168"/>
      <c r="N358" s="30"/>
      <c r="O358" s="60">
        <v>100000</v>
      </c>
    </row>
    <row r="359" spans="1:15" ht="17.25" customHeight="1">
      <c r="A359" s="170"/>
      <c r="B359" s="241" t="s">
        <v>46</v>
      </c>
      <c r="C359" s="241"/>
      <c r="D359" s="241"/>
      <c r="E359" s="167"/>
      <c r="F359" s="167"/>
      <c r="G359" s="168"/>
      <c r="H359" s="168"/>
      <c r="I359" s="241" t="s">
        <v>41</v>
      </c>
      <c r="J359" s="241"/>
      <c r="K359" s="241"/>
      <c r="L359" s="167"/>
      <c r="M359" s="167"/>
      <c r="N359" s="30"/>
      <c r="O359" s="60">
        <v>100000</v>
      </c>
    </row>
    <row r="360" spans="1:15" ht="18" customHeight="1">
      <c r="A360" s="170" t="s">
        <v>42</v>
      </c>
      <c r="B360" s="242" t="s">
        <v>43</v>
      </c>
      <c r="C360" s="242"/>
      <c r="D360" s="242"/>
      <c r="E360" s="167"/>
      <c r="F360" s="167"/>
      <c r="G360" s="168"/>
      <c r="H360" s="168" t="s">
        <v>42</v>
      </c>
      <c r="I360" s="242" t="s">
        <v>44</v>
      </c>
      <c r="J360" s="242"/>
      <c r="K360" s="242"/>
      <c r="L360" s="171"/>
      <c r="M360" s="171"/>
      <c r="N360" s="30"/>
      <c r="O360" s="60">
        <f>SUM(H350:N350)</f>
        <v>0</v>
      </c>
    </row>
    <row r="361" spans="1:15" ht="24" customHeight="1">
      <c r="A361" s="243" t="s">
        <v>0</v>
      </c>
      <c r="B361" s="78" t="s">
        <v>1</v>
      </c>
      <c r="C361" s="251" t="s">
        <v>3</v>
      </c>
      <c r="D361" s="252"/>
      <c r="E361" s="253"/>
      <c r="F361" s="251" t="s">
        <v>11</v>
      </c>
      <c r="G361" s="252"/>
      <c r="H361" s="253"/>
      <c r="I361" s="251" t="s">
        <v>12</v>
      </c>
      <c r="J361" s="252"/>
      <c r="K361" s="253"/>
      <c r="L361" s="251" t="s">
        <v>13</v>
      </c>
      <c r="M361" s="252"/>
      <c r="N361" s="253"/>
      <c r="O361" s="60"/>
    </row>
    <row r="362" spans="1:14" ht="20.25" customHeight="1">
      <c r="A362" s="244"/>
      <c r="B362" s="78" t="s">
        <v>2</v>
      </c>
      <c r="C362" s="103" t="s">
        <v>180</v>
      </c>
      <c r="D362" s="103" t="s">
        <v>181</v>
      </c>
      <c r="E362" s="103" t="s">
        <v>182</v>
      </c>
      <c r="F362" s="103" t="s">
        <v>183</v>
      </c>
      <c r="G362" s="103" t="s">
        <v>184</v>
      </c>
      <c r="H362" s="104" t="s">
        <v>185</v>
      </c>
      <c r="I362" s="103" t="s">
        <v>186</v>
      </c>
      <c r="J362" s="103" t="s">
        <v>187</v>
      </c>
      <c r="K362" s="103" t="s">
        <v>188</v>
      </c>
      <c r="L362" s="103" t="s">
        <v>189</v>
      </c>
      <c r="M362" s="103" t="s">
        <v>190</v>
      </c>
      <c r="N362" s="103" t="s">
        <v>191</v>
      </c>
    </row>
    <row r="363" spans="1:15" ht="20.25" customHeight="1">
      <c r="A363" s="162" t="s">
        <v>28</v>
      </c>
      <c r="B363" s="100">
        <v>2402559</v>
      </c>
      <c r="C363" s="100">
        <f>C364+C369+C408</f>
        <v>126635</v>
      </c>
      <c r="D363" s="100">
        <f aca="true" t="shared" si="39" ref="D363:N363">D364+D369+D408</f>
        <v>145135</v>
      </c>
      <c r="E363" s="100">
        <f t="shared" si="39"/>
        <v>287558</v>
      </c>
      <c r="F363" s="100">
        <f t="shared" si="39"/>
        <v>205135</v>
      </c>
      <c r="G363" s="100">
        <f t="shared" si="39"/>
        <v>126635</v>
      </c>
      <c r="H363" s="100">
        <f t="shared" si="39"/>
        <v>237135</v>
      </c>
      <c r="I363" s="100">
        <f t="shared" si="39"/>
        <v>251635</v>
      </c>
      <c r="J363" s="100">
        <f t="shared" si="39"/>
        <v>305135</v>
      </c>
      <c r="K363" s="100">
        <f t="shared" si="39"/>
        <v>226635</v>
      </c>
      <c r="L363" s="100">
        <f t="shared" si="39"/>
        <v>144635</v>
      </c>
      <c r="M363" s="100">
        <f t="shared" si="39"/>
        <v>126635</v>
      </c>
      <c r="N363" s="100">
        <f t="shared" si="39"/>
        <v>219651</v>
      </c>
      <c r="O363" s="60">
        <f>C363+D363+E363+F363+G363+H363+I363+J363+K363+L363+M363+N363</f>
        <v>2402559</v>
      </c>
    </row>
    <row r="364" spans="1:15" ht="20.25" customHeight="1">
      <c r="A364" s="115" t="s">
        <v>313</v>
      </c>
      <c r="B364" s="97">
        <v>969636</v>
      </c>
      <c r="C364" s="97">
        <f>C365+C366+C367+C368</f>
        <v>80803</v>
      </c>
      <c r="D364" s="97">
        <f aca="true" t="shared" si="40" ref="D364:N364">D365+D366+D367+D368</f>
        <v>80803</v>
      </c>
      <c r="E364" s="97">
        <f t="shared" si="40"/>
        <v>80803</v>
      </c>
      <c r="F364" s="97">
        <f t="shared" si="40"/>
        <v>80803</v>
      </c>
      <c r="G364" s="97">
        <f t="shared" si="40"/>
        <v>80803</v>
      </c>
      <c r="H364" s="97">
        <f t="shared" si="40"/>
        <v>80803</v>
      </c>
      <c r="I364" s="97">
        <f t="shared" si="40"/>
        <v>80803</v>
      </c>
      <c r="J364" s="97">
        <f t="shared" si="40"/>
        <v>80803</v>
      </c>
      <c r="K364" s="97">
        <f t="shared" si="40"/>
        <v>80803</v>
      </c>
      <c r="L364" s="97">
        <f t="shared" si="40"/>
        <v>80803</v>
      </c>
      <c r="M364" s="97">
        <f t="shared" si="40"/>
        <v>80803</v>
      </c>
      <c r="N364" s="97">
        <f t="shared" si="40"/>
        <v>80803</v>
      </c>
      <c r="O364" s="60">
        <f aca="true" t="shared" si="41" ref="O364:O382">C364+D364+E364+F364+G364+H364+I364+J364+K364+L364+M364+N364</f>
        <v>969636</v>
      </c>
    </row>
    <row r="365" spans="1:15" ht="20.25" customHeight="1">
      <c r="A365" s="114" t="s">
        <v>233</v>
      </c>
      <c r="B365" s="100">
        <v>413400</v>
      </c>
      <c r="C365" s="97">
        <v>34450</v>
      </c>
      <c r="D365" s="97">
        <v>34450</v>
      </c>
      <c r="E365" s="97">
        <v>34450</v>
      </c>
      <c r="F365" s="97">
        <v>34450</v>
      </c>
      <c r="G365" s="97">
        <v>34450</v>
      </c>
      <c r="H365" s="97">
        <v>34450</v>
      </c>
      <c r="I365" s="97">
        <v>34450</v>
      </c>
      <c r="J365" s="97">
        <v>34450</v>
      </c>
      <c r="K365" s="97">
        <v>34450</v>
      </c>
      <c r="L365" s="97">
        <v>34450</v>
      </c>
      <c r="M365" s="97">
        <v>34450</v>
      </c>
      <c r="N365" s="97">
        <v>34450</v>
      </c>
      <c r="O365" s="60">
        <f t="shared" si="41"/>
        <v>413400</v>
      </c>
    </row>
    <row r="366" spans="1:15" ht="20.25" customHeight="1">
      <c r="A366" s="114" t="s">
        <v>115</v>
      </c>
      <c r="B366" s="100">
        <v>42000</v>
      </c>
      <c r="C366" s="97">
        <v>3500</v>
      </c>
      <c r="D366" s="97">
        <v>3500</v>
      </c>
      <c r="E366" s="97">
        <v>3500</v>
      </c>
      <c r="F366" s="97">
        <v>3500</v>
      </c>
      <c r="G366" s="97">
        <v>3500</v>
      </c>
      <c r="H366" s="97">
        <v>3500</v>
      </c>
      <c r="I366" s="97">
        <v>3500</v>
      </c>
      <c r="J366" s="97">
        <v>3500</v>
      </c>
      <c r="K366" s="97">
        <v>3500</v>
      </c>
      <c r="L366" s="97">
        <v>3500</v>
      </c>
      <c r="M366" s="97">
        <v>3500</v>
      </c>
      <c r="N366" s="97">
        <v>3500</v>
      </c>
      <c r="O366" s="60">
        <f t="shared" si="41"/>
        <v>42000</v>
      </c>
    </row>
    <row r="367" spans="1:15" ht="20.25" customHeight="1">
      <c r="A367" s="114" t="s">
        <v>236</v>
      </c>
      <c r="B367" s="100">
        <v>466236</v>
      </c>
      <c r="C367" s="182">
        <v>38853</v>
      </c>
      <c r="D367" s="182">
        <v>38853</v>
      </c>
      <c r="E367" s="182">
        <v>38853</v>
      </c>
      <c r="F367" s="182">
        <v>38853</v>
      </c>
      <c r="G367" s="182">
        <v>38853</v>
      </c>
      <c r="H367" s="182">
        <v>38853</v>
      </c>
      <c r="I367" s="182">
        <v>38853</v>
      </c>
      <c r="J367" s="182">
        <v>38853</v>
      </c>
      <c r="K367" s="182">
        <v>38853</v>
      </c>
      <c r="L367" s="182">
        <v>38853</v>
      </c>
      <c r="M367" s="182">
        <v>38853</v>
      </c>
      <c r="N367" s="182">
        <v>38853</v>
      </c>
      <c r="O367" s="60">
        <f t="shared" si="41"/>
        <v>466236</v>
      </c>
    </row>
    <row r="368" spans="1:15" ht="20.25" customHeight="1">
      <c r="A368" s="114" t="s">
        <v>237</v>
      </c>
      <c r="B368" s="100">
        <v>48000</v>
      </c>
      <c r="C368" s="182">
        <v>4000</v>
      </c>
      <c r="D368" s="182">
        <v>4000</v>
      </c>
      <c r="E368" s="182">
        <v>4000</v>
      </c>
      <c r="F368" s="182">
        <v>4000</v>
      </c>
      <c r="G368" s="182">
        <v>4000</v>
      </c>
      <c r="H368" s="182">
        <v>4000</v>
      </c>
      <c r="I368" s="182">
        <v>4000</v>
      </c>
      <c r="J368" s="182">
        <v>4000</v>
      </c>
      <c r="K368" s="182">
        <v>4000</v>
      </c>
      <c r="L368" s="182">
        <v>4000</v>
      </c>
      <c r="M368" s="182">
        <v>4000</v>
      </c>
      <c r="N368" s="182">
        <v>4000</v>
      </c>
      <c r="O368" s="60">
        <f t="shared" si="41"/>
        <v>48000</v>
      </c>
    </row>
    <row r="369" spans="1:15" ht="22.5" customHeight="1">
      <c r="A369" s="118" t="s">
        <v>314</v>
      </c>
      <c r="B369" s="100">
        <v>1410923</v>
      </c>
      <c r="C369" s="100">
        <f>C370+C374+C403</f>
        <v>45832</v>
      </c>
      <c r="D369" s="100">
        <f aca="true" t="shared" si="42" ref="D369:N369">D370+D374+D403</f>
        <v>64332</v>
      </c>
      <c r="E369" s="100">
        <f t="shared" si="42"/>
        <v>206755</v>
      </c>
      <c r="F369" s="100">
        <f t="shared" si="42"/>
        <v>124332</v>
      </c>
      <c r="G369" s="100">
        <f t="shared" si="42"/>
        <v>45832</v>
      </c>
      <c r="H369" s="100">
        <f t="shared" si="42"/>
        <v>134332</v>
      </c>
      <c r="I369" s="100">
        <f t="shared" si="42"/>
        <v>170832</v>
      </c>
      <c r="J369" s="100">
        <f t="shared" si="42"/>
        <v>224332</v>
      </c>
      <c r="K369" s="100">
        <f t="shared" si="42"/>
        <v>145832</v>
      </c>
      <c r="L369" s="100">
        <f t="shared" si="42"/>
        <v>63832</v>
      </c>
      <c r="M369" s="100">
        <f t="shared" si="42"/>
        <v>45832</v>
      </c>
      <c r="N369" s="100">
        <f t="shared" si="42"/>
        <v>138848</v>
      </c>
      <c r="O369" s="60">
        <f t="shared" si="41"/>
        <v>1410923</v>
      </c>
    </row>
    <row r="370" spans="1:15" s="59" customFormat="1" ht="15" customHeight="1">
      <c r="A370" s="114" t="s">
        <v>226</v>
      </c>
      <c r="B370" s="101">
        <f>B371+B372+B373</f>
        <v>180923</v>
      </c>
      <c r="C370" s="101"/>
      <c r="D370" s="101">
        <f>D371+D372+D373</f>
        <v>3500</v>
      </c>
      <c r="E370" s="101">
        <f aca="true" t="shared" si="43" ref="E370:N370">E371+E372+E373</f>
        <v>110923</v>
      </c>
      <c r="F370" s="101">
        <f t="shared" si="43"/>
        <v>3500</v>
      </c>
      <c r="G370" s="101"/>
      <c r="H370" s="101">
        <f t="shared" si="43"/>
        <v>3500</v>
      </c>
      <c r="I370" s="101">
        <f t="shared" si="43"/>
        <v>25000</v>
      </c>
      <c r="J370" s="101">
        <f t="shared" si="43"/>
        <v>3500</v>
      </c>
      <c r="K370" s="101"/>
      <c r="L370" s="101">
        <f t="shared" si="43"/>
        <v>3000</v>
      </c>
      <c r="M370" s="101"/>
      <c r="N370" s="101">
        <f t="shared" si="43"/>
        <v>28000</v>
      </c>
      <c r="O370" s="60">
        <f t="shared" si="41"/>
        <v>180923</v>
      </c>
    </row>
    <row r="371" spans="1:15" s="59" customFormat="1" ht="39.75" customHeight="1">
      <c r="A371" s="84" t="s">
        <v>149</v>
      </c>
      <c r="B371" s="97">
        <v>110923</v>
      </c>
      <c r="C371" s="97"/>
      <c r="D371" s="97"/>
      <c r="E371" s="97">
        <v>110923</v>
      </c>
      <c r="F371" s="97"/>
      <c r="G371" s="97"/>
      <c r="H371" s="97"/>
      <c r="I371" s="97"/>
      <c r="J371" s="97"/>
      <c r="K371" s="97"/>
      <c r="L371" s="97"/>
      <c r="M371" s="97"/>
      <c r="N371" s="97"/>
      <c r="O371" s="60">
        <f t="shared" si="41"/>
        <v>110923</v>
      </c>
    </row>
    <row r="372" spans="1:15" s="15" customFormat="1" ht="39.75" customHeight="1">
      <c r="A372" s="114" t="s">
        <v>241</v>
      </c>
      <c r="B372" s="97">
        <v>20000</v>
      </c>
      <c r="C372" s="97"/>
      <c r="D372" s="97">
        <v>3500</v>
      </c>
      <c r="E372" s="97"/>
      <c r="F372" s="97">
        <v>3500</v>
      </c>
      <c r="G372" s="97"/>
      <c r="H372" s="97">
        <v>3500</v>
      </c>
      <c r="I372" s="97"/>
      <c r="J372" s="97">
        <v>3500</v>
      </c>
      <c r="K372" s="97"/>
      <c r="L372" s="97">
        <v>3000</v>
      </c>
      <c r="M372" s="97"/>
      <c r="N372" s="97">
        <v>3000</v>
      </c>
      <c r="O372" s="60">
        <f t="shared" si="41"/>
        <v>20000</v>
      </c>
    </row>
    <row r="373" spans="1:15" s="16" customFormat="1" ht="20.25" customHeight="1">
      <c r="A373" s="115" t="s">
        <v>243</v>
      </c>
      <c r="B373" s="97">
        <v>50000</v>
      </c>
      <c r="C373" s="116"/>
      <c r="D373" s="116"/>
      <c r="E373" s="116"/>
      <c r="F373" s="116"/>
      <c r="G373" s="117"/>
      <c r="H373" s="116"/>
      <c r="I373" s="116">
        <v>25000</v>
      </c>
      <c r="J373" s="116"/>
      <c r="K373" s="116"/>
      <c r="L373" s="116"/>
      <c r="M373" s="116"/>
      <c r="N373" s="116">
        <v>25000</v>
      </c>
      <c r="O373" s="60">
        <f t="shared" si="41"/>
        <v>50000</v>
      </c>
    </row>
    <row r="374" spans="1:15" s="17" customFormat="1" ht="20.25" customHeight="1">
      <c r="A374" s="118" t="s">
        <v>198</v>
      </c>
      <c r="B374" s="97">
        <f>B375+B376+B377+B378+B379+B387+B388+B389+B390+B391+B392+B393+B394+B395</f>
        <v>880000</v>
      </c>
      <c r="C374" s="116">
        <f>C375+C376+C377+C378+C379+C387+C388+C389+C390+C391+C392+C393+C394+C395</f>
        <v>33332</v>
      </c>
      <c r="D374" s="116">
        <f aca="true" t="shared" si="44" ref="D374:N374">D375+D376+D377+D378+D379+D387+D388+D389+D390+D391+D392+D393+D394+D395</f>
        <v>48332</v>
      </c>
      <c r="E374" s="116">
        <f t="shared" si="44"/>
        <v>33332</v>
      </c>
      <c r="F374" s="116">
        <f t="shared" si="44"/>
        <v>108332</v>
      </c>
      <c r="G374" s="116">
        <f t="shared" si="44"/>
        <v>33332</v>
      </c>
      <c r="H374" s="116">
        <f t="shared" si="44"/>
        <v>68332</v>
      </c>
      <c r="I374" s="116">
        <f t="shared" si="44"/>
        <v>133332</v>
      </c>
      <c r="J374" s="116">
        <f t="shared" si="44"/>
        <v>208332</v>
      </c>
      <c r="K374" s="116">
        <f t="shared" si="44"/>
        <v>83332</v>
      </c>
      <c r="L374" s="116">
        <f t="shared" si="44"/>
        <v>48332</v>
      </c>
      <c r="M374" s="116">
        <f t="shared" si="44"/>
        <v>33332</v>
      </c>
      <c r="N374" s="116">
        <f t="shared" si="44"/>
        <v>48348</v>
      </c>
      <c r="O374" s="60">
        <f t="shared" si="41"/>
        <v>880000</v>
      </c>
    </row>
    <row r="375" spans="1:15" s="17" customFormat="1" ht="20.25" customHeight="1">
      <c r="A375" s="120" t="s">
        <v>315</v>
      </c>
      <c r="B375" s="97">
        <v>300000</v>
      </c>
      <c r="C375" s="97">
        <v>25000</v>
      </c>
      <c r="D375" s="97">
        <v>25000</v>
      </c>
      <c r="E375" s="97">
        <v>25000</v>
      </c>
      <c r="F375" s="97">
        <v>25000</v>
      </c>
      <c r="G375" s="97">
        <v>25000</v>
      </c>
      <c r="H375" s="97">
        <v>25000</v>
      </c>
      <c r="I375" s="97">
        <v>25000</v>
      </c>
      <c r="J375" s="97">
        <v>25000</v>
      </c>
      <c r="K375" s="97">
        <v>25000</v>
      </c>
      <c r="L375" s="97">
        <v>25000</v>
      </c>
      <c r="M375" s="97">
        <v>25000</v>
      </c>
      <c r="N375" s="97">
        <v>25000</v>
      </c>
      <c r="O375" s="60">
        <f t="shared" si="41"/>
        <v>300000</v>
      </c>
    </row>
    <row r="376" spans="1:15" s="14" customFormat="1" ht="25.5" customHeight="1">
      <c r="A376" s="118" t="s">
        <v>211</v>
      </c>
      <c r="B376" s="97">
        <v>50000</v>
      </c>
      <c r="C376" s="97">
        <v>4166</v>
      </c>
      <c r="D376" s="97">
        <v>4166</v>
      </c>
      <c r="E376" s="97">
        <v>4166</v>
      </c>
      <c r="F376" s="97">
        <v>4166</v>
      </c>
      <c r="G376" s="97">
        <v>4166</v>
      </c>
      <c r="H376" s="97">
        <v>4166</v>
      </c>
      <c r="I376" s="97">
        <v>4166</v>
      </c>
      <c r="J376" s="97">
        <v>4166</v>
      </c>
      <c r="K376" s="97">
        <v>4166</v>
      </c>
      <c r="L376" s="97">
        <v>4166</v>
      </c>
      <c r="M376" s="97">
        <v>4166</v>
      </c>
      <c r="N376" s="97">
        <v>4174</v>
      </c>
      <c r="O376" s="60">
        <f t="shared" si="41"/>
        <v>50000</v>
      </c>
    </row>
    <row r="377" spans="1:15" s="14" customFormat="1" ht="40.5" customHeight="1">
      <c r="A377" s="114" t="s">
        <v>316</v>
      </c>
      <c r="B377" s="119">
        <v>30000</v>
      </c>
      <c r="C377" s="119"/>
      <c r="D377" s="119"/>
      <c r="E377" s="119"/>
      <c r="F377" s="119"/>
      <c r="G377" s="119"/>
      <c r="H377" s="119"/>
      <c r="I377" s="119"/>
      <c r="J377" s="119">
        <v>30000</v>
      </c>
      <c r="K377" s="119"/>
      <c r="L377" s="119"/>
      <c r="M377" s="119"/>
      <c r="N377" s="119"/>
      <c r="O377" s="60">
        <f t="shared" si="41"/>
        <v>30000</v>
      </c>
    </row>
    <row r="378" spans="1:15" s="16" customFormat="1" ht="38.25" customHeight="1">
      <c r="A378" s="114" t="s">
        <v>317</v>
      </c>
      <c r="B378" s="119">
        <v>30000</v>
      </c>
      <c r="C378" s="119"/>
      <c r="D378" s="119"/>
      <c r="E378" s="119"/>
      <c r="F378" s="119"/>
      <c r="G378" s="119"/>
      <c r="H378" s="119"/>
      <c r="I378" s="119">
        <v>30000</v>
      </c>
      <c r="J378" s="119"/>
      <c r="K378" s="119"/>
      <c r="L378" s="119"/>
      <c r="M378" s="119"/>
      <c r="N378" s="119"/>
      <c r="O378" s="60">
        <f t="shared" si="41"/>
        <v>30000</v>
      </c>
    </row>
    <row r="379" spans="1:15" s="14" customFormat="1" ht="22.5" customHeight="1">
      <c r="A379" s="114" t="s">
        <v>318</v>
      </c>
      <c r="B379" s="97">
        <v>50000</v>
      </c>
      <c r="C379" s="97"/>
      <c r="D379" s="97"/>
      <c r="E379" s="97"/>
      <c r="F379" s="97">
        <v>50000</v>
      </c>
      <c r="G379" s="97"/>
      <c r="H379" s="97"/>
      <c r="I379" s="97"/>
      <c r="J379" s="97"/>
      <c r="K379" s="97"/>
      <c r="L379" s="97"/>
      <c r="M379" s="97"/>
      <c r="N379" s="97"/>
      <c r="O379" s="60">
        <f t="shared" si="41"/>
        <v>50000</v>
      </c>
    </row>
    <row r="380" spans="1:15" s="14" customFormat="1" ht="18" customHeight="1">
      <c r="A380" s="188"/>
      <c r="B380" s="189"/>
      <c r="C380" s="189"/>
      <c r="D380" s="189"/>
      <c r="E380" s="189"/>
      <c r="F380" s="189"/>
      <c r="G380" s="189"/>
      <c r="H380" s="189"/>
      <c r="I380" s="189"/>
      <c r="J380" s="189"/>
      <c r="K380" s="189"/>
      <c r="L380" s="189"/>
      <c r="M380" s="189"/>
      <c r="N380" s="189"/>
      <c r="O380" s="60">
        <f t="shared" si="41"/>
        <v>0</v>
      </c>
    </row>
    <row r="381" spans="1:15" s="14" customFormat="1" ht="14.25" customHeight="1">
      <c r="A381" s="188"/>
      <c r="B381" s="189"/>
      <c r="C381" s="189"/>
      <c r="D381" s="189"/>
      <c r="E381" s="189"/>
      <c r="F381" s="189"/>
      <c r="G381" s="189"/>
      <c r="H381" s="189"/>
      <c r="I381" s="189"/>
      <c r="J381" s="189"/>
      <c r="K381" s="189"/>
      <c r="L381" s="189"/>
      <c r="M381" s="189"/>
      <c r="N381" s="189"/>
      <c r="O381" s="60">
        <f t="shared" si="41"/>
        <v>0</v>
      </c>
    </row>
    <row r="382" spans="1:15" s="14" customFormat="1" ht="20.25" customHeight="1">
      <c r="A382" s="170" t="s">
        <v>38</v>
      </c>
      <c r="B382" s="169"/>
      <c r="C382" s="169"/>
      <c r="D382" s="169"/>
      <c r="E382" s="167" t="s">
        <v>39</v>
      </c>
      <c r="F382" s="167"/>
      <c r="G382" s="167"/>
      <c r="H382" s="168" t="s">
        <v>38</v>
      </c>
      <c r="I382" s="168" t="s">
        <v>10</v>
      </c>
      <c r="J382" s="168"/>
      <c r="K382" s="169"/>
      <c r="L382" s="168" t="s">
        <v>40</v>
      </c>
      <c r="M382" s="168"/>
      <c r="N382" s="173"/>
      <c r="O382" s="60" t="e">
        <f t="shared" si="41"/>
        <v>#VALUE!</v>
      </c>
    </row>
    <row r="383" spans="1:15" s="14" customFormat="1" ht="20.25" customHeight="1">
      <c r="A383" s="170"/>
      <c r="B383" s="241" t="s">
        <v>46</v>
      </c>
      <c r="C383" s="241"/>
      <c r="D383" s="241"/>
      <c r="E383" s="167"/>
      <c r="F383" s="167"/>
      <c r="G383" s="168"/>
      <c r="H383" s="168"/>
      <c r="I383" s="241" t="s">
        <v>41</v>
      </c>
      <c r="J383" s="241"/>
      <c r="K383" s="241"/>
      <c r="L383" s="167"/>
      <c r="M383" s="167"/>
      <c r="N383" s="173"/>
      <c r="O383" s="22">
        <f>SUM(C374:N374)</f>
        <v>880000</v>
      </c>
    </row>
    <row r="384" spans="1:15" s="6" customFormat="1" ht="20.25" customHeight="1">
      <c r="A384" s="170" t="s">
        <v>42</v>
      </c>
      <c r="B384" s="242" t="s">
        <v>43</v>
      </c>
      <c r="C384" s="242"/>
      <c r="D384" s="242"/>
      <c r="E384" s="167"/>
      <c r="F384" s="167"/>
      <c r="G384" s="168"/>
      <c r="H384" s="168" t="s">
        <v>42</v>
      </c>
      <c r="I384" s="242" t="s">
        <v>44</v>
      </c>
      <c r="J384" s="242"/>
      <c r="K384" s="242"/>
      <c r="L384" s="171"/>
      <c r="M384" s="171"/>
      <c r="N384" s="173"/>
      <c r="O384" s="5">
        <f>SUM(C375:N375)</f>
        <v>300000</v>
      </c>
    </row>
    <row r="385" spans="1:17" s="14" customFormat="1" ht="20.25" customHeight="1">
      <c r="A385" s="243" t="s">
        <v>0</v>
      </c>
      <c r="B385" s="78" t="s">
        <v>1</v>
      </c>
      <c r="C385" s="251" t="s">
        <v>3</v>
      </c>
      <c r="D385" s="252"/>
      <c r="E385" s="253"/>
      <c r="F385" s="251" t="s">
        <v>11</v>
      </c>
      <c r="G385" s="252"/>
      <c r="H385" s="253"/>
      <c r="I385" s="251" t="s">
        <v>12</v>
      </c>
      <c r="J385" s="252"/>
      <c r="K385" s="253"/>
      <c r="L385" s="251" t="s">
        <v>13</v>
      </c>
      <c r="M385" s="252"/>
      <c r="N385" s="253"/>
      <c r="O385" s="21" t="e">
        <f>SUM(#REF!)</f>
        <v>#REF!</v>
      </c>
      <c r="Q385" s="14" t="s">
        <v>10</v>
      </c>
    </row>
    <row r="386" spans="1:15" s="14" customFormat="1" ht="20.25" customHeight="1">
      <c r="A386" s="244"/>
      <c r="B386" s="78" t="s">
        <v>2</v>
      </c>
      <c r="C386" s="103" t="s">
        <v>180</v>
      </c>
      <c r="D386" s="103" t="s">
        <v>181</v>
      </c>
      <c r="E386" s="103" t="s">
        <v>182</v>
      </c>
      <c r="F386" s="103" t="s">
        <v>183</v>
      </c>
      <c r="G386" s="103" t="s">
        <v>184</v>
      </c>
      <c r="H386" s="104" t="s">
        <v>185</v>
      </c>
      <c r="I386" s="103" t="s">
        <v>186</v>
      </c>
      <c r="J386" s="103" t="s">
        <v>187</v>
      </c>
      <c r="K386" s="103" t="s">
        <v>188</v>
      </c>
      <c r="L386" s="103" t="s">
        <v>189</v>
      </c>
      <c r="M386" s="103" t="s">
        <v>190</v>
      </c>
      <c r="N386" s="103" t="s">
        <v>191</v>
      </c>
      <c r="O386" s="21" t="e">
        <f>SUM(#REF!)</f>
        <v>#REF!</v>
      </c>
    </row>
    <row r="387" spans="1:15" s="44" customFormat="1" ht="39" customHeight="1">
      <c r="A387" s="122" t="s">
        <v>319</v>
      </c>
      <c r="B387" s="121">
        <v>40000</v>
      </c>
      <c r="C387" s="121"/>
      <c r="D387" s="121"/>
      <c r="E387" s="121"/>
      <c r="F387" s="121"/>
      <c r="G387" s="121"/>
      <c r="H387" s="121"/>
      <c r="I387" s="121">
        <v>40000</v>
      </c>
      <c r="J387" s="121"/>
      <c r="K387" s="121"/>
      <c r="L387" s="121"/>
      <c r="M387" s="121"/>
      <c r="N387" s="121"/>
      <c r="O387" s="72"/>
    </row>
    <row r="388" spans="1:15" s="44" customFormat="1" ht="40.5" customHeight="1">
      <c r="A388" s="122" t="s">
        <v>320</v>
      </c>
      <c r="B388" s="121">
        <v>20000</v>
      </c>
      <c r="C388" s="121"/>
      <c r="D388" s="121"/>
      <c r="E388" s="121"/>
      <c r="F388" s="121"/>
      <c r="G388" s="121"/>
      <c r="H388" s="121">
        <v>20000</v>
      </c>
      <c r="I388" s="121"/>
      <c r="J388" s="121"/>
      <c r="K388" s="121"/>
      <c r="L388" s="121"/>
      <c r="M388" s="121"/>
      <c r="N388" s="121"/>
      <c r="O388" s="72"/>
    </row>
    <row r="389" spans="1:15" s="44" customFormat="1" ht="58.5" customHeight="1">
      <c r="A389" s="122" t="s">
        <v>321</v>
      </c>
      <c r="B389" s="121">
        <v>30000</v>
      </c>
      <c r="C389" s="121"/>
      <c r="D389" s="121"/>
      <c r="E389" s="121"/>
      <c r="F389" s="121"/>
      <c r="G389" s="121"/>
      <c r="H389" s="121"/>
      <c r="I389" s="121">
        <v>30000</v>
      </c>
      <c r="J389" s="121"/>
      <c r="K389" s="121"/>
      <c r="L389" s="121"/>
      <c r="M389" s="121"/>
      <c r="N389" s="121"/>
      <c r="O389" s="72"/>
    </row>
    <row r="390" spans="1:15" s="44" customFormat="1" ht="58.5" customHeight="1">
      <c r="A390" s="122" t="s">
        <v>326</v>
      </c>
      <c r="B390" s="121">
        <v>40000</v>
      </c>
      <c r="C390" s="121"/>
      <c r="D390" s="121"/>
      <c r="E390" s="121"/>
      <c r="F390" s="121"/>
      <c r="G390" s="121"/>
      <c r="H390" s="121"/>
      <c r="I390" s="121"/>
      <c r="J390" s="121">
        <v>40000</v>
      </c>
      <c r="K390" s="121"/>
      <c r="L390" s="121"/>
      <c r="M390" s="121"/>
      <c r="N390" s="121"/>
      <c r="O390" s="72"/>
    </row>
    <row r="391" spans="1:15" s="44" customFormat="1" ht="61.5" customHeight="1">
      <c r="A391" s="123" t="s">
        <v>322</v>
      </c>
      <c r="B391" s="145">
        <v>50000</v>
      </c>
      <c r="C391" s="97"/>
      <c r="D391" s="97"/>
      <c r="E391" s="97"/>
      <c r="F391" s="97"/>
      <c r="G391" s="97"/>
      <c r="H391" s="97"/>
      <c r="I391" s="97"/>
      <c r="J391" s="97">
        <v>50000</v>
      </c>
      <c r="K391" s="97"/>
      <c r="L391" s="97"/>
      <c r="M391" s="97"/>
      <c r="N391" s="97"/>
      <c r="O391" s="72"/>
    </row>
    <row r="392" spans="1:15" s="44" customFormat="1" ht="56.25" customHeight="1">
      <c r="A392" s="123" t="s">
        <v>323</v>
      </c>
      <c r="B392" s="145">
        <v>50000</v>
      </c>
      <c r="C392" s="97"/>
      <c r="D392" s="97"/>
      <c r="E392" s="97"/>
      <c r="F392" s="97"/>
      <c r="G392" s="97"/>
      <c r="H392" s="97"/>
      <c r="I392" s="97"/>
      <c r="J392" s="97"/>
      <c r="K392" s="97">
        <v>50000</v>
      </c>
      <c r="L392" s="97"/>
      <c r="M392" s="97"/>
      <c r="N392" s="97"/>
      <c r="O392" s="72"/>
    </row>
    <row r="393" spans="1:15" s="44" customFormat="1" ht="20.25" customHeight="1">
      <c r="A393" s="120" t="s">
        <v>324</v>
      </c>
      <c r="B393" s="97">
        <v>50000</v>
      </c>
      <c r="C393" s="97">
        <v>4166</v>
      </c>
      <c r="D393" s="97">
        <v>4166</v>
      </c>
      <c r="E393" s="97">
        <v>4166</v>
      </c>
      <c r="F393" s="97">
        <v>4166</v>
      </c>
      <c r="G393" s="97">
        <v>4166</v>
      </c>
      <c r="H393" s="97">
        <v>4166</v>
      </c>
      <c r="I393" s="97">
        <v>4166</v>
      </c>
      <c r="J393" s="97">
        <v>4166</v>
      </c>
      <c r="K393" s="97">
        <v>4166</v>
      </c>
      <c r="L393" s="97">
        <v>4166</v>
      </c>
      <c r="M393" s="97">
        <v>4166</v>
      </c>
      <c r="N393" s="97">
        <v>4174</v>
      </c>
      <c r="O393" s="21"/>
    </row>
    <row r="394" spans="1:17" s="44" customFormat="1" ht="61.5" customHeight="1">
      <c r="A394" s="114" t="s">
        <v>325</v>
      </c>
      <c r="B394" s="97">
        <v>40000</v>
      </c>
      <c r="C394" s="97"/>
      <c r="D394" s="97"/>
      <c r="E394" s="97"/>
      <c r="F394" s="97"/>
      <c r="G394" s="97"/>
      <c r="H394" s="97"/>
      <c r="I394" s="97"/>
      <c r="J394" s="97">
        <v>40000</v>
      </c>
      <c r="K394" s="97"/>
      <c r="L394" s="97"/>
      <c r="M394" s="97"/>
      <c r="N394" s="97"/>
      <c r="O394" s="21">
        <f>SUM(C381:N381)</f>
        <v>0</v>
      </c>
      <c r="Q394" s="44" t="s">
        <v>10</v>
      </c>
    </row>
    <row r="395" spans="1:15" s="44" customFormat="1" ht="22.5" customHeight="1">
      <c r="A395" s="149" t="s">
        <v>119</v>
      </c>
      <c r="B395" s="145">
        <v>100000</v>
      </c>
      <c r="C395" s="198"/>
      <c r="D395" s="198">
        <v>15000</v>
      </c>
      <c r="E395" s="198"/>
      <c r="F395" s="198">
        <v>25000</v>
      </c>
      <c r="G395" s="198"/>
      <c r="H395" s="198">
        <v>15000</v>
      </c>
      <c r="I395" s="198"/>
      <c r="J395" s="198">
        <v>15000</v>
      </c>
      <c r="K395" s="198"/>
      <c r="L395" s="198">
        <v>15000</v>
      </c>
      <c r="M395" s="198"/>
      <c r="N395" s="198">
        <v>15000</v>
      </c>
      <c r="O395" s="43" t="e">
        <f>SUM(#REF!)</f>
        <v>#REF!</v>
      </c>
    </row>
    <row r="396" spans="1:15" s="44" customFormat="1" ht="20.25" customHeight="1">
      <c r="A396" s="236"/>
      <c r="B396" s="189"/>
      <c r="C396" s="189"/>
      <c r="D396" s="189"/>
      <c r="E396" s="189"/>
      <c r="F396" s="189"/>
      <c r="G396" s="189"/>
      <c r="H396" s="189"/>
      <c r="I396" s="189"/>
      <c r="J396" s="189"/>
      <c r="K396" s="189"/>
      <c r="L396" s="189"/>
      <c r="M396" s="189"/>
      <c r="N396" s="189"/>
      <c r="O396" s="21"/>
    </row>
    <row r="397" spans="1:15" s="44" customFormat="1" ht="20.25" customHeight="1">
      <c r="A397" s="236"/>
      <c r="B397" s="189"/>
      <c r="C397" s="189"/>
      <c r="D397" s="189"/>
      <c r="E397" s="189"/>
      <c r="F397" s="189"/>
      <c r="G397" s="189"/>
      <c r="H397" s="189"/>
      <c r="I397" s="189"/>
      <c r="J397" s="189"/>
      <c r="K397" s="189"/>
      <c r="L397" s="189"/>
      <c r="M397" s="189"/>
      <c r="N397" s="189"/>
      <c r="O397" s="21"/>
    </row>
    <row r="398" spans="1:15" s="44" customFormat="1" ht="20.25" customHeight="1">
      <c r="A398" s="170" t="s">
        <v>38</v>
      </c>
      <c r="B398" s="169"/>
      <c r="C398" s="169"/>
      <c r="D398" s="169"/>
      <c r="E398" s="167" t="s">
        <v>39</v>
      </c>
      <c r="F398" s="167"/>
      <c r="G398" s="167"/>
      <c r="H398" s="168" t="s">
        <v>38</v>
      </c>
      <c r="I398" s="168" t="s">
        <v>10</v>
      </c>
      <c r="J398" s="168"/>
      <c r="K398" s="169"/>
      <c r="L398" s="168" t="s">
        <v>40</v>
      </c>
      <c r="M398" s="168"/>
      <c r="N398" s="173"/>
      <c r="O398" s="43" t="e">
        <f>SUM(#REF!)</f>
        <v>#REF!</v>
      </c>
    </row>
    <row r="399" spans="1:15" s="44" customFormat="1" ht="20.25" customHeight="1">
      <c r="A399" s="170"/>
      <c r="B399" s="241" t="s">
        <v>46</v>
      </c>
      <c r="C399" s="241"/>
      <c r="D399" s="241"/>
      <c r="E399" s="167"/>
      <c r="F399" s="167"/>
      <c r="G399" s="168"/>
      <c r="H399" s="168"/>
      <c r="I399" s="241" t="s">
        <v>41</v>
      </c>
      <c r="J399" s="241"/>
      <c r="K399" s="241"/>
      <c r="L399" s="167"/>
      <c r="M399" s="167"/>
      <c r="N399" s="173"/>
      <c r="O399" s="43" t="e">
        <f>SUM(#REF!)</f>
        <v>#REF!</v>
      </c>
    </row>
    <row r="400" spans="1:15" s="44" customFormat="1" ht="21" customHeight="1">
      <c r="A400" s="170" t="s">
        <v>42</v>
      </c>
      <c r="B400" s="242" t="s">
        <v>43</v>
      </c>
      <c r="C400" s="242"/>
      <c r="D400" s="242"/>
      <c r="E400" s="167"/>
      <c r="F400" s="167"/>
      <c r="G400" s="168"/>
      <c r="H400" s="168" t="s">
        <v>42</v>
      </c>
      <c r="I400" s="242" t="s">
        <v>44</v>
      </c>
      <c r="J400" s="242"/>
      <c r="K400" s="242"/>
      <c r="L400" s="171"/>
      <c r="M400" s="171"/>
      <c r="N400" s="174"/>
      <c r="O400" s="43" t="e">
        <f>SUM(#REF!)</f>
        <v>#REF!</v>
      </c>
    </row>
    <row r="401" spans="1:15" s="44" customFormat="1" ht="22.5" customHeight="1">
      <c r="A401" s="243" t="s">
        <v>0</v>
      </c>
      <c r="B401" s="78" t="s">
        <v>1</v>
      </c>
      <c r="C401" s="251" t="s">
        <v>3</v>
      </c>
      <c r="D401" s="252"/>
      <c r="E401" s="253"/>
      <c r="F401" s="251" t="s">
        <v>11</v>
      </c>
      <c r="G401" s="252"/>
      <c r="H401" s="253"/>
      <c r="I401" s="251" t="s">
        <v>12</v>
      </c>
      <c r="J401" s="252"/>
      <c r="K401" s="253"/>
      <c r="L401" s="251" t="s">
        <v>13</v>
      </c>
      <c r="M401" s="252"/>
      <c r="N401" s="253"/>
      <c r="O401" s="43" t="e">
        <f>SUM(#REF!)</f>
        <v>#REF!</v>
      </c>
    </row>
    <row r="402" spans="1:15" s="44" customFormat="1" ht="22.5" customHeight="1">
      <c r="A402" s="244"/>
      <c r="B402" s="78" t="s">
        <v>2</v>
      </c>
      <c r="C402" s="103" t="s">
        <v>180</v>
      </c>
      <c r="D402" s="103" t="s">
        <v>181</v>
      </c>
      <c r="E402" s="103" t="s">
        <v>182</v>
      </c>
      <c r="F402" s="103" t="s">
        <v>183</v>
      </c>
      <c r="G402" s="103" t="s">
        <v>184</v>
      </c>
      <c r="H402" s="104" t="s">
        <v>185</v>
      </c>
      <c r="I402" s="103" t="s">
        <v>186</v>
      </c>
      <c r="J402" s="103" t="s">
        <v>187</v>
      </c>
      <c r="K402" s="103" t="s">
        <v>188</v>
      </c>
      <c r="L402" s="103" t="s">
        <v>189</v>
      </c>
      <c r="M402" s="103" t="s">
        <v>190</v>
      </c>
      <c r="N402" s="103" t="s">
        <v>191</v>
      </c>
      <c r="O402" s="43" t="e">
        <f>SUM(#REF!)</f>
        <v>#REF!</v>
      </c>
    </row>
    <row r="403" spans="1:15" s="44" customFormat="1" ht="22.5" customHeight="1">
      <c r="A403" s="239" t="s">
        <v>71</v>
      </c>
      <c r="B403" s="124">
        <f>B404+B405+B406+B407</f>
        <v>350000</v>
      </c>
      <c r="C403" s="230">
        <f>C404+C405+C406+C407</f>
        <v>12500</v>
      </c>
      <c r="D403" s="230">
        <f aca="true" t="shared" si="45" ref="D403:N403">D404+D405+D406+D407</f>
        <v>12500</v>
      </c>
      <c r="E403" s="230">
        <f t="shared" si="45"/>
        <v>62500</v>
      </c>
      <c r="F403" s="230">
        <f t="shared" si="45"/>
        <v>12500</v>
      </c>
      <c r="G403" s="230">
        <f t="shared" si="45"/>
        <v>12500</v>
      </c>
      <c r="H403" s="230">
        <f t="shared" si="45"/>
        <v>62500</v>
      </c>
      <c r="I403" s="230">
        <f t="shared" si="45"/>
        <v>12500</v>
      </c>
      <c r="J403" s="230">
        <f t="shared" si="45"/>
        <v>12500</v>
      </c>
      <c r="K403" s="230">
        <f t="shared" si="45"/>
        <v>62500</v>
      </c>
      <c r="L403" s="230">
        <f t="shared" si="45"/>
        <v>12500</v>
      </c>
      <c r="M403" s="230">
        <f t="shared" si="45"/>
        <v>12500</v>
      </c>
      <c r="N403" s="230">
        <f t="shared" si="45"/>
        <v>62500</v>
      </c>
      <c r="O403" s="43">
        <f>C403+D403+E403+F403+G403+H403+I403+J403+K403+L403+M403+N403</f>
        <v>350000</v>
      </c>
    </row>
    <row r="404" spans="1:15" s="44" customFormat="1" ht="21.75" customHeight="1">
      <c r="A404" s="114" t="s">
        <v>120</v>
      </c>
      <c r="B404" s="97">
        <v>100000</v>
      </c>
      <c r="C404" s="97"/>
      <c r="D404" s="97"/>
      <c r="E404" s="97">
        <v>25000</v>
      </c>
      <c r="F404" s="97"/>
      <c r="G404" s="97"/>
      <c r="H404" s="97">
        <v>25000</v>
      </c>
      <c r="I404" s="97"/>
      <c r="J404" s="97"/>
      <c r="K404" s="97">
        <v>25000</v>
      </c>
      <c r="L404" s="97"/>
      <c r="M404" s="97"/>
      <c r="N404" s="97">
        <v>25000</v>
      </c>
      <c r="O404" s="43">
        <f aca="true" t="shared" si="46" ref="O404:O418">C404+D404+E404+F404+G404+H404+I404+J404+K404+L404+M404+N404</f>
        <v>100000</v>
      </c>
    </row>
    <row r="405" spans="1:15" s="44" customFormat="1" ht="22.5" customHeight="1">
      <c r="A405" s="149" t="s">
        <v>122</v>
      </c>
      <c r="B405" s="145">
        <v>20000</v>
      </c>
      <c r="C405" s="198"/>
      <c r="D405" s="198"/>
      <c r="E405" s="198">
        <v>5000</v>
      </c>
      <c r="F405" s="198"/>
      <c r="G405" s="198"/>
      <c r="H405" s="240">
        <v>5000</v>
      </c>
      <c r="I405" s="198"/>
      <c r="J405" s="198"/>
      <c r="K405" s="198">
        <v>5000</v>
      </c>
      <c r="L405" s="198"/>
      <c r="M405" s="198"/>
      <c r="N405" s="198">
        <v>5000</v>
      </c>
      <c r="O405" s="43">
        <f t="shared" si="46"/>
        <v>20000</v>
      </c>
    </row>
    <row r="406" spans="1:15" s="44" customFormat="1" ht="22.5" customHeight="1">
      <c r="A406" s="149" t="s">
        <v>123</v>
      </c>
      <c r="B406" s="145">
        <v>80000</v>
      </c>
      <c r="C406" s="198"/>
      <c r="D406" s="198"/>
      <c r="E406" s="198">
        <v>20000</v>
      </c>
      <c r="F406" s="198"/>
      <c r="G406" s="198"/>
      <c r="H406" s="199">
        <v>20000</v>
      </c>
      <c r="I406" s="198"/>
      <c r="J406" s="198"/>
      <c r="K406" s="198">
        <v>20000</v>
      </c>
      <c r="L406" s="198"/>
      <c r="M406" s="198"/>
      <c r="N406" s="198">
        <v>20000</v>
      </c>
      <c r="O406" s="43">
        <f t="shared" si="46"/>
        <v>80000</v>
      </c>
    </row>
    <row r="407" spans="1:15" s="44" customFormat="1" ht="22.5" customHeight="1">
      <c r="A407" s="79" t="s">
        <v>124</v>
      </c>
      <c r="B407" s="145">
        <v>150000</v>
      </c>
      <c r="C407" s="200">
        <v>12500</v>
      </c>
      <c r="D407" s="200">
        <v>12500</v>
      </c>
      <c r="E407" s="200">
        <v>12500</v>
      </c>
      <c r="F407" s="200">
        <v>12500</v>
      </c>
      <c r="G407" s="200">
        <v>12500</v>
      </c>
      <c r="H407" s="215">
        <v>12500</v>
      </c>
      <c r="I407" s="200">
        <v>12500</v>
      </c>
      <c r="J407" s="200">
        <v>12500</v>
      </c>
      <c r="K407" s="200">
        <v>12500</v>
      </c>
      <c r="L407" s="200">
        <v>12500</v>
      </c>
      <c r="M407" s="200">
        <v>12500</v>
      </c>
      <c r="N407" s="200">
        <v>12500</v>
      </c>
      <c r="O407" s="43">
        <f t="shared" si="46"/>
        <v>150000</v>
      </c>
    </row>
    <row r="408" spans="1:15" s="44" customFormat="1" ht="17.25" customHeight="1">
      <c r="A408" s="84" t="s">
        <v>327</v>
      </c>
      <c r="B408" s="145">
        <v>22000</v>
      </c>
      <c r="C408" s="200"/>
      <c r="D408" s="200"/>
      <c r="E408" s="199"/>
      <c r="F408" s="199"/>
      <c r="G408" s="200"/>
      <c r="H408" s="199">
        <v>22000</v>
      </c>
      <c r="I408" s="199"/>
      <c r="J408" s="200"/>
      <c r="K408" s="199"/>
      <c r="L408" s="200"/>
      <c r="M408" s="199"/>
      <c r="N408" s="200"/>
      <c r="O408" s="43">
        <f t="shared" si="46"/>
        <v>22000</v>
      </c>
    </row>
    <row r="409" spans="1:15" s="44" customFormat="1" ht="36.75" customHeight="1">
      <c r="A409" s="84" t="s">
        <v>133</v>
      </c>
      <c r="B409" s="145">
        <v>22000</v>
      </c>
      <c r="C409" s="200"/>
      <c r="D409" s="200"/>
      <c r="E409" s="199"/>
      <c r="F409" s="199"/>
      <c r="G409" s="200"/>
      <c r="H409" s="199">
        <v>22000</v>
      </c>
      <c r="I409" s="199"/>
      <c r="J409" s="200"/>
      <c r="K409" s="199"/>
      <c r="L409" s="200"/>
      <c r="M409" s="199"/>
      <c r="N409" s="200"/>
      <c r="O409" s="43">
        <f t="shared" si="46"/>
        <v>22000</v>
      </c>
    </row>
    <row r="410" spans="1:15" s="44" customFormat="1" ht="18.75" customHeight="1">
      <c r="A410" s="84" t="s">
        <v>26</v>
      </c>
      <c r="B410" s="124">
        <v>12408341</v>
      </c>
      <c r="C410" s="200"/>
      <c r="D410" s="200"/>
      <c r="E410" s="199"/>
      <c r="F410" s="199"/>
      <c r="G410" s="200"/>
      <c r="H410" s="199"/>
      <c r="I410" s="199"/>
      <c r="J410" s="200"/>
      <c r="K410" s="199"/>
      <c r="L410" s="200"/>
      <c r="M410" s="199"/>
      <c r="N410" s="200"/>
      <c r="O410" s="43">
        <f t="shared" si="46"/>
        <v>0</v>
      </c>
    </row>
    <row r="411" spans="1:15" s="44" customFormat="1" ht="18.75" customHeight="1">
      <c r="A411" s="84" t="s">
        <v>329</v>
      </c>
      <c r="B411" s="124">
        <f>B412+B413+B414+B415</f>
        <v>4259160</v>
      </c>
      <c r="C411" s="124">
        <f aca="true" t="shared" si="47" ref="C411:N411">C412+C413+C414+C415</f>
        <v>354930</v>
      </c>
      <c r="D411" s="124">
        <f t="shared" si="47"/>
        <v>354930</v>
      </c>
      <c r="E411" s="124">
        <f t="shared" si="47"/>
        <v>354930</v>
      </c>
      <c r="F411" s="124">
        <f t="shared" si="47"/>
        <v>354930</v>
      </c>
      <c r="G411" s="124">
        <f t="shared" si="47"/>
        <v>354930</v>
      </c>
      <c r="H411" s="124">
        <f t="shared" si="47"/>
        <v>354930</v>
      </c>
      <c r="I411" s="124">
        <f t="shared" si="47"/>
        <v>354930</v>
      </c>
      <c r="J411" s="124">
        <f t="shared" si="47"/>
        <v>354930</v>
      </c>
      <c r="K411" s="124">
        <f t="shared" si="47"/>
        <v>354930</v>
      </c>
      <c r="L411" s="124">
        <f t="shared" si="47"/>
        <v>354930</v>
      </c>
      <c r="M411" s="124">
        <f t="shared" si="47"/>
        <v>354930</v>
      </c>
      <c r="N411" s="124">
        <f t="shared" si="47"/>
        <v>354930</v>
      </c>
      <c r="O411" s="43">
        <f t="shared" si="46"/>
        <v>4259160</v>
      </c>
    </row>
    <row r="412" spans="1:17" s="44" customFormat="1" ht="19.5" customHeight="1">
      <c r="A412" s="84" t="s">
        <v>233</v>
      </c>
      <c r="B412" s="124">
        <v>2620968</v>
      </c>
      <c r="C412" s="200">
        <v>218414</v>
      </c>
      <c r="D412" s="200">
        <v>218414</v>
      </c>
      <c r="E412" s="200">
        <v>218414</v>
      </c>
      <c r="F412" s="200">
        <v>218414</v>
      </c>
      <c r="G412" s="200">
        <v>218414</v>
      </c>
      <c r="H412" s="200">
        <v>218414</v>
      </c>
      <c r="I412" s="200">
        <v>218414</v>
      </c>
      <c r="J412" s="200">
        <v>218414</v>
      </c>
      <c r="K412" s="200">
        <v>218414</v>
      </c>
      <c r="L412" s="200">
        <v>218414</v>
      </c>
      <c r="M412" s="200">
        <v>218414</v>
      </c>
      <c r="N412" s="200">
        <v>218414</v>
      </c>
      <c r="O412" s="43">
        <f t="shared" si="46"/>
        <v>2620968</v>
      </c>
      <c r="Q412" s="44" t="s">
        <v>10</v>
      </c>
    </row>
    <row r="413" spans="1:15" s="44" customFormat="1" ht="22.5" customHeight="1">
      <c r="A413" s="84" t="s">
        <v>328</v>
      </c>
      <c r="B413" s="124">
        <v>126000</v>
      </c>
      <c r="C413" s="200">
        <v>10500</v>
      </c>
      <c r="D413" s="200">
        <v>10500</v>
      </c>
      <c r="E413" s="200">
        <v>10500</v>
      </c>
      <c r="F413" s="200">
        <v>10500</v>
      </c>
      <c r="G413" s="200">
        <v>10500</v>
      </c>
      <c r="H413" s="200">
        <v>10500</v>
      </c>
      <c r="I413" s="200">
        <v>10500</v>
      </c>
      <c r="J413" s="200">
        <v>10500</v>
      </c>
      <c r="K413" s="200">
        <v>10500</v>
      </c>
      <c r="L413" s="200">
        <v>10500</v>
      </c>
      <c r="M413" s="200">
        <v>10500</v>
      </c>
      <c r="N413" s="200">
        <v>10500</v>
      </c>
      <c r="O413" s="43">
        <f t="shared" si="46"/>
        <v>126000</v>
      </c>
    </row>
    <row r="414" spans="1:15" s="44" customFormat="1" ht="22.5" customHeight="1">
      <c r="A414" s="84" t="s">
        <v>236</v>
      </c>
      <c r="B414" s="124">
        <v>1392192</v>
      </c>
      <c r="C414" s="200">
        <v>116016</v>
      </c>
      <c r="D414" s="200">
        <v>116016</v>
      </c>
      <c r="E414" s="200">
        <v>116016</v>
      </c>
      <c r="F414" s="200">
        <v>116016</v>
      </c>
      <c r="G414" s="200">
        <v>116016</v>
      </c>
      <c r="H414" s="200">
        <v>116016</v>
      </c>
      <c r="I414" s="200">
        <v>116016</v>
      </c>
      <c r="J414" s="200">
        <v>116016</v>
      </c>
      <c r="K414" s="200">
        <v>116016</v>
      </c>
      <c r="L414" s="200">
        <v>116016</v>
      </c>
      <c r="M414" s="200">
        <v>116016</v>
      </c>
      <c r="N414" s="200">
        <v>116016</v>
      </c>
      <c r="O414" s="43">
        <f t="shared" si="46"/>
        <v>1392192</v>
      </c>
    </row>
    <row r="415" spans="1:15" s="44" customFormat="1" ht="22.5" customHeight="1">
      <c r="A415" s="84" t="s">
        <v>235</v>
      </c>
      <c r="B415" s="124">
        <v>120000</v>
      </c>
      <c r="C415" s="200">
        <v>10000</v>
      </c>
      <c r="D415" s="200">
        <v>10000</v>
      </c>
      <c r="E415" s="200">
        <v>10000</v>
      </c>
      <c r="F415" s="200">
        <v>10000</v>
      </c>
      <c r="G415" s="200">
        <v>10000</v>
      </c>
      <c r="H415" s="200">
        <v>10000</v>
      </c>
      <c r="I415" s="200">
        <v>10000</v>
      </c>
      <c r="J415" s="200">
        <v>10000</v>
      </c>
      <c r="K415" s="200">
        <v>10000</v>
      </c>
      <c r="L415" s="200">
        <v>10000</v>
      </c>
      <c r="M415" s="200">
        <v>10000</v>
      </c>
      <c r="N415" s="200">
        <v>10000</v>
      </c>
      <c r="O415" s="43">
        <f t="shared" si="46"/>
        <v>120000</v>
      </c>
    </row>
    <row r="416" spans="1:15" s="44" customFormat="1" ht="22.5" customHeight="1">
      <c r="A416" s="84" t="s">
        <v>226</v>
      </c>
      <c r="B416" s="124">
        <f>B417+B418</f>
        <v>521645</v>
      </c>
      <c r="C416" s="200"/>
      <c r="D416" s="200"/>
      <c r="E416" s="199">
        <v>501645</v>
      </c>
      <c r="F416" s="199"/>
      <c r="G416" s="200"/>
      <c r="H416" s="199"/>
      <c r="I416" s="199"/>
      <c r="J416" s="200"/>
      <c r="K416" s="199"/>
      <c r="L416" s="200"/>
      <c r="M416" s="199"/>
      <c r="N416" s="200">
        <v>20000</v>
      </c>
      <c r="O416" s="43">
        <f t="shared" si="46"/>
        <v>521645</v>
      </c>
    </row>
    <row r="417" spans="1:15" s="44" customFormat="1" ht="37.5" customHeight="1">
      <c r="A417" s="84" t="s">
        <v>149</v>
      </c>
      <c r="B417" s="124">
        <v>501645</v>
      </c>
      <c r="C417" s="200"/>
      <c r="D417" s="200"/>
      <c r="E417" s="199">
        <v>501645</v>
      </c>
      <c r="F417" s="199"/>
      <c r="G417" s="200"/>
      <c r="H417" s="199"/>
      <c r="I417" s="199"/>
      <c r="J417" s="200"/>
      <c r="K417" s="199"/>
      <c r="L417" s="200"/>
      <c r="M417" s="199"/>
      <c r="N417" s="200"/>
      <c r="O417" s="43">
        <f t="shared" si="46"/>
        <v>501645</v>
      </c>
    </row>
    <row r="418" spans="1:15" s="44" customFormat="1" ht="37.5" customHeight="1">
      <c r="A418" s="84" t="s">
        <v>330</v>
      </c>
      <c r="B418" s="124">
        <v>20000</v>
      </c>
      <c r="C418" s="200"/>
      <c r="D418" s="200"/>
      <c r="E418" s="199"/>
      <c r="F418" s="199"/>
      <c r="G418" s="200"/>
      <c r="H418" s="199"/>
      <c r="I418" s="199"/>
      <c r="J418" s="200"/>
      <c r="K418" s="199"/>
      <c r="L418" s="200"/>
      <c r="M418" s="199"/>
      <c r="N418" s="200">
        <v>20000</v>
      </c>
      <c r="O418" s="43">
        <f t="shared" si="46"/>
        <v>20000</v>
      </c>
    </row>
    <row r="419" spans="1:15" s="44" customFormat="1" ht="22.5" customHeight="1">
      <c r="A419" s="186"/>
      <c r="B419" s="193"/>
      <c r="C419" s="203"/>
      <c r="D419" s="203"/>
      <c r="E419" s="216"/>
      <c r="F419" s="216"/>
      <c r="G419" s="203"/>
      <c r="H419" s="216"/>
      <c r="I419" s="216"/>
      <c r="J419" s="203"/>
      <c r="K419" s="216"/>
      <c r="L419" s="203"/>
      <c r="M419" s="216"/>
      <c r="N419" s="203"/>
      <c r="O419" s="43"/>
    </row>
    <row r="420" spans="1:15" s="44" customFormat="1" ht="22.5" customHeight="1">
      <c r="A420" s="188"/>
      <c r="B420" s="189"/>
      <c r="C420" s="189"/>
      <c r="D420" s="189"/>
      <c r="E420" s="189"/>
      <c r="F420" s="189"/>
      <c r="G420" s="189"/>
      <c r="H420" s="189"/>
      <c r="I420" s="189"/>
      <c r="J420" s="189"/>
      <c r="K420" s="189"/>
      <c r="L420" s="189"/>
      <c r="M420" s="189"/>
      <c r="N420" s="189"/>
      <c r="O420" s="43"/>
    </row>
    <row r="421" spans="1:15" s="44" customFormat="1" ht="22.5" customHeight="1">
      <c r="A421" s="170" t="s">
        <v>38</v>
      </c>
      <c r="B421" s="169"/>
      <c r="C421" s="169"/>
      <c r="D421" s="169"/>
      <c r="E421" s="167" t="s">
        <v>39</v>
      </c>
      <c r="F421" s="167"/>
      <c r="G421" s="167"/>
      <c r="H421" s="168" t="s">
        <v>38</v>
      </c>
      <c r="I421" s="168" t="s">
        <v>10</v>
      </c>
      <c r="J421" s="168"/>
      <c r="K421" s="169"/>
      <c r="L421" s="168" t="s">
        <v>40</v>
      </c>
      <c r="M421" s="168"/>
      <c r="N421" s="173"/>
      <c r="O421" s="43"/>
    </row>
    <row r="422" spans="1:15" s="44" customFormat="1" ht="22.5" customHeight="1">
      <c r="A422" s="170"/>
      <c r="B422" s="241" t="s">
        <v>46</v>
      </c>
      <c r="C422" s="241"/>
      <c r="D422" s="241"/>
      <c r="E422" s="167"/>
      <c r="F422" s="167"/>
      <c r="G422" s="168"/>
      <c r="H422" s="168"/>
      <c r="I422" s="241" t="s">
        <v>41</v>
      </c>
      <c r="J422" s="241"/>
      <c r="K422" s="241"/>
      <c r="L422" s="167"/>
      <c r="M422" s="167"/>
      <c r="N422" s="173"/>
      <c r="O422" s="43"/>
    </row>
    <row r="423" spans="1:15" s="44" customFormat="1" ht="22.5" customHeight="1">
      <c r="A423" s="170" t="s">
        <v>42</v>
      </c>
      <c r="B423" s="242" t="s">
        <v>43</v>
      </c>
      <c r="C423" s="242"/>
      <c r="D423" s="242"/>
      <c r="E423" s="167"/>
      <c r="F423" s="167"/>
      <c r="G423" s="168"/>
      <c r="H423" s="168" t="s">
        <v>42</v>
      </c>
      <c r="I423" s="242" t="s">
        <v>44</v>
      </c>
      <c r="J423" s="242"/>
      <c r="K423" s="242"/>
      <c r="L423" s="167"/>
      <c r="M423" s="167"/>
      <c r="N423" s="173"/>
      <c r="O423" s="43"/>
    </row>
    <row r="424" spans="1:15" s="44" customFormat="1" ht="29.25" customHeight="1">
      <c r="A424" s="243" t="s">
        <v>0</v>
      </c>
      <c r="B424" s="78" t="s">
        <v>1</v>
      </c>
      <c r="C424" s="251" t="s">
        <v>3</v>
      </c>
      <c r="D424" s="252"/>
      <c r="E424" s="253"/>
      <c r="F424" s="251" t="s">
        <v>11</v>
      </c>
      <c r="G424" s="252"/>
      <c r="H424" s="253"/>
      <c r="I424" s="251" t="s">
        <v>12</v>
      </c>
      <c r="J424" s="252"/>
      <c r="K424" s="253"/>
      <c r="L424" s="251" t="s">
        <v>13</v>
      </c>
      <c r="M424" s="252"/>
      <c r="N424" s="253"/>
      <c r="O424" s="43"/>
    </row>
    <row r="425" spans="1:15" s="44" customFormat="1" ht="21.75" customHeight="1">
      <c r="A425" s="244"/>
      <c r="B425" s="78" t="s">
        <v>2</v>
      </c>
      <c r="C425" s="103" t="s">
        <v>180</v>
      </c>
      <c r="D425" s="103" t="s">
        <v>181</v>
      </c>
      <c r="E425" s="103" t="s">
        <v>182</v>
      </c>
      <c r="F425" s="103" t="s">
        <v>183</v>
      </c>
      <c r="G425" s="103" t="s">
        <v>184</v>
      </c>
      <c r="H425" s="104" t="s">
        <v>185</v>
      </c>
      <c r="I425" s="103" t="s">
        <v>186</v>
      </c>
      <c r="J425" s="103" t="s">
        <v>187</v>
      </c>
      <c r="K425" s="103" t="s">
        <v>188</v>
      </c>
      <c r="L425" s="103" t="s">
        <v>189</v>
      </c>
      <c r="M425" s="103" t="s">
        <v>190</v>
      </c>
      <c r="N425" s="103" t="s">
        <v>191</v>
      </c>
      <c r="O425" s="43"/>
    </row>
    <row r="426" spans="1:15" s="44" customFormat="1" ht="21.75" customHeight="1">
      <c r="A426" s="84" t="s">
        <v>97</v>
      </c>
      <c r="B426" s="124">
        <f>B427+B428+B429</f>
        <v>1692870</v>
      </c>
      <c r="C426" s="200">
        <f>C427+C428+C429</f>
        <v>89425</v>
      </c>
      <c r="D426" s="200">
        <f aca="true" t="shared" si="48" ref="D426:N426">D427+D428+D429</f>
        <v>275575</v>
      </c>
      <c r="E426" s="200">
        <f t="shared" si="48"/>
        <v>89425</v>
      </c>
      <c r="F426" s="200">
        <f t="shared" si="48"/>
        <v>89425</v>
      </c>
      <c r="G426" s="200">
        <f t="shared" si="48"/>
        <v>89425</v>
      </c>
      <c r="H426" s="200">
        <f t="shared" si="48"/>
        <v>89425</v>
      </c>
      <c r="I426" s="200">
        <f t="shared" si="48"/>
        <v>89425</v>
      </c>
      <c r="J426" s="200">
        <f t="shared" si="48"/>
        <v>523045</v>
      </c>
      <c r="K426" s="200">
        <f t="shared" si="48"/>
        <v>89425</v>
      </c>
      <c r="L426" s="200">
        <f t="shared" si="48"/>
        <v>89425</v>
      </c>
      <c r="M426" s="200">
        <f t="shared" si="48"/>
        <v>89425</v>
      </c>
      <c r="N426" s="200">
        <f t="shared" si="48"/>
        <v>89425</v>
      </c>
      <c r="O426" s="43">
        <f>C426+D426+E426+F426+G426+H426+I426+J426+K426+L426+M426+N426</f>
        <v>1692870</v>
      </c>
    </row>
    <row r="427" spans="1:15" s="44" customFormat="1" ht="74.25" customHeight="1">
      <c r="A427" s="84" t="s">
        <v>331</v>
      </c>
      <c r="B427" s="124">
        <v>372300</v>
      </c>
      <c r="C427" s="200"/>
      <c r="D427" s="200">
        <v>186150</v>
      </c>
      <c r="E427" s="199"/>
      <c r="F427" s="199"/>
      <c r="G427" s="200"/>
      <c r="H427" s="199"/>
      <c r="I427" s="199"/>
      <c r="J427" s="200">
        <v>186150</v>
      </c>
      <c r="K427" s="199"/>
      <c r="L427" s="200"/>
      <c r="M427" s="199"/>
      <c r="N427" s="200"/>
      <c r="O427" s="43">
        <f aca="true" t="shared" si="49" ref="O427:O437">C427+D427+E427+F427+G427+H427+I427+J427+K427+L427+M427+N427</f>
        <v>372300</v>
      </c>
    </row>
    <row r="428" spans="1:15" s="44" customFormat="1" ht="58.5" customHeight="1">
      <c r="A428" s="84" t="s">
        <v>332</v>
      </c>
      <c r="B428" s="124">
        <v>1073100</v>
      </c>
      <c r="C428" s="200">
        <v>89425</v>
      </c>
      <c r="D428" s="200">
        <v>89425</v>
      </c>
      <c r="E428" s="200">
        <v>89425</v>
      </c>
      <c r="F428" s="200">
        <v>89425</v>
      </c>
      <c r="G428" s="200">
        <v>89425</v>
      </c>
      <c r="H428" s="200">
        <v>89425</v>
      </c>
      <c r="I428" s="200">
        <v>89425</v>
      </c>
      <c r="J428" s="200">
        <v>89425</v>
      </c>
      <c r="K428" s="200">
        <v>89425</v>
      </c>
      <c r="L428" s="200">
        <v>89425</v>
      </c>
      <c r="M428" s="200">
        <v>89425</v>
      </c>
      <c r="N428" s="200">
        <v>89425</v>
      </c>
      <c r="O428" s="43">
        <f t="shared" si="49"/>
        <v>1073100</v>
      </c>
    </row>
    <row r="429" spans="1:15" s="44" customFormat="1" ht="38.25" customHeight="1">
      <c r="A429" s="114" t="s">
        <v>333</v>
      </c>
      <c r="B429" s="124">
        <v>247470</v>
      </c>
      <c r="C429" s="200"/>
      <c r="D429" s="200"/>
      <c r="E429" s="200"/>
      <c r="F429" s="215"/>
      <c r="G429" s="200"/>
      <c r="H429" s="199"/>
      <c r="I429" s="200"/>
      <c r="J429" s="200">
        <v>247470</v>
      </c>
      <c r="K429" s="199"/>
      <c r="L429" s="200"/>
      <c r="M429" s="200"/>
      <c r="N429" s="200"/>
      <c r="O429" s="43">
        <f t="shared" si="49"/>
        <v>247470</v>
      </c>
    </row>
    <row r="430" spans="1:15" s="44" customFormat="1" ht="18.75" customHeight="1">
      <c r="A430" s="114" t="s">
        <v>335</v>
      </c>
      <c r="B430" s="124">
        <f>B431+B432</f>
        <v>2205066</v>
      </c>
      <c r="C430" s="200"/>
      <c r="D430" s="200"/>
      <c r="E430" s="215">
        <f>E431+E432</f>
        <v>551266</v>
      </c>
      <c r="F430" s="215"/>
      <c r="G430" s="215"/>
      <c r="H430" s="215">
        <f aca="true" t="shared" si="50" ref="H430:N430">H431+H432</f>
        <v>551266</v>
      </c>
      <c r="I430" s="215"/>
      <c r="J430" s="215"/>
      <c r="K430" s="215">
        <f t="shared" si="50"/>
        <v>551266</v>
      </c>
      <c r="L430" s="215"/>
      <c r="M430" s="215"/>
      <c r="N430" s="215">
        <f t="shared" si="50"/>
        <v>551268</v>
      </c>
      <c r="O430" s="43">
        <f t="shared" si="49"/>
        <v>2205066</v>
      </c>
    </row>
    <row r="431" spans="1:15" s="44" customFormat="1" ht="18.75" customHeight="1">
      <c r="A431" s="120" t="s">
        <v>120</v>
      </c>
      <c r="B431" s="100">
        <v>80000</v>
      </c>
      <c r="C431" s="201"/>
      <c r="D431" s="201"/>
      <c r="E431" s="201">
        <v>20000</v>
      </c>
      <c r="F431" s="201"/>
      <c r="G431" s="201"/>
      <c r="H431" s="201">
        <v>20000</v>
      </c>
      <c r="I431" s="201"/>
      <c r="J431" s="201"/>
      <c r="K431" s="201">
        <v>20000</v>
      </c>
      <c r="L431" s="201"/>
      <c r="M431" s="201"/>
      <c r="N431" s="201">
        <v>20000</v>
      </c>
      <c r="O431" s="43">
        <f t="shared" si="49"/>
        <v>80000</v>
      </c>
    </row>
    <row r="432" spans="1:17" s="44" customFormat="1" ht="19.5" customHeight="1">
      <c r="A432" s="115" t="s">
        <v>334</v>
      </c>
      <c r="B432" s="97">
        <v>2125066</v>
      </c>
      <c r="C432" s="199"/>
      <c r="D432" s="199"/>
      <c r="E432" s="199">
        <v>531266</v>
      </c>
      <c r="F432" s="199"/>
      <c r="G432" s="199"/>
      <c r="H432" s="199">
        <v>531266</v>
      </c>
      <c r="I432" s="199"/>
      <c r="J432" s="199"/>
      <c r="K432" s="199">
        <v>531266</v>
      </c>
      <c r="L432" s="199"/>
      <c r="M432" s="199"/>
      <c r="N432" s="199">
        <v>531268</v>
      </c>
      <c r="O432" s="43">
        <f t="shared" si="49"/>
        <v>2125066</v>
      </c>
      <c r="Q432" s="44" t="s">
        <v>10</v>
      </c>
    </row>
    <row r="433" spans="1:15" s="44" customFormat="1" ht="22.5" customHeight="1">
      <c r="A433" s="114" t="s">
        <v>336</v>
      </c>
      <c r="B433" s="100">
        <f>B434+B435+B436+B437+B444</f>
        <v>136000</v>
      </c>
      <c r="C433" s="100"/>
      <c r="D433" s="100"/>
      <c r="E433" s="100"/>
      <c r="F433" s="100"/>
      <c r="G433" s="100">
        <f>G434+G435+G436+G437+G444</f>
        <v>136000</v>
      </c>
      <c r="H433" s="100"/>
      <c r="I433" s="100"/>
      <c r="J433" s="100"/>
      <c r="K433" s="100"/>
      <c r="L433" s="100"/>
      <c r="M433" s="100"/>
      <c r="N433" s="100"/>
      <c r="O433" s="43">
        <f t="shared" si="49"/>
        <v>136000</v>
      </c>
    </row>
    <row r="434" spans="1:15" s="44" customFormat="1" ht="38.25" customHeight="1">
      <c r="A434" s="114" t="s">
        <v>337</v>
      </c>
      <c r="B434" s="100">
        <v>6000</v>
      </c>
      <c r="C434" s="201"/>
      <c r="D434" s="201"/>
      <c r="E434" s="201"/>
      <c r="F434" s="201"/>
      <c r="G434" s="201">
        <v>6000</v>
      </c>
      <c r="H434" s="201"/>
      <c r="I434" s="201"/>
      <c r="J434" s="201"/>
      <c r="K434" s="201"/>
      <c r="L434" s="201"/>
      <c r="M434" s="201"/>
      <c r="N434" s="201"/>
      <c r="O434" s="43">
        <f t="shared" si="49"/>
        <v>6000</v>
      </c>
    </row>
    <row r="435" spans="1:15" s="44" customFormat="1" ht="39" customHeight="1">
      <c r="A435" s="114" t="s">
        <v>338</v>
      </c>
      <c r="B435" s="100">
        <v>60000</v>
      </c>
      <c r="C435" s="201"/>
      <c r="D435" s="201"/>
      <c r="E435" s="201"/>
      <c r="F435" s="201"/>
      <c r="G435" s="201">
        <v>60000</v>
      </c>
      <c r="H435" s="201"/>
      <c r="I435" s="201"/>
      <c r="J435" s="201"/>
      <c r="K435" s="201"/>
      <c r="L435" s="201"/>
      <c r="M435" s="201"/>
      <c r="N435" s="201"/>
      <c r="O435" s="43">
        <f t="shared" si="49"/>
        <v>60000</v>
      </c>
    </row>
    <row r="436" spans="1:15" s="44" customFormat="1" ht="37.5" customHeight="1">
      <c r="A436" s="118" t="s">
        <v>339</v>
      </c>
      <c r="B436" s="100">
        <v>22000</v>
      </c>
      <c r="C436" s="201"/>
      <c r="D436" s="201"/>
      <c r="E436" s="201"/>
      <c r="F436" s="201"/>
      <c r="G436" s="201">
        <v>22000</v>
      </c>
      <c r="H436" s="201"/>
      <c r="I436" s="201"/>
      <c r="J436" s="201"/>
      <c r="K436" s="201"/>
      <c r="L436" s="201"/>
      <c r="M436" s="201"/>
      <c r="N436" s="201"/>
      <c r="O436" s="43">
        <f t="shared" si="49"/>
        <v>22000</v>
      </c>
    </row>
    <row r="437" spans="1:15" s="44" customFormat="1" ht="43.5" customHeight="1">
      <c r="A437" s="114" t="s">
        <v>340</v>
      </c>
      <c r="B437" s="101">
        <v>28000</v>
      </c>
      <c r="C437" s="202"/>
      <c r="D437" s="199"/>
      <c r="E437" s="202"/>
      <c r="F437" s="202"/>
      <c r="G437" s="202">
        <v>28000</v>
      </c>
      <c r="H437" s="202"/>
      <c r="I437" s="202"/>
      <c r="J437" s="202"/>
      <c r="K437" s="202"/>
      <c r="L437" s="202"/>
      <c r="M437" s="202"/>
      <c r="N437" s="202"/>
      <c r="O437" s="43">
        <f t="shared" si="49"/>
        <v>28000</v>
      </c>
    </row>
    <row r="438" spans="1:15" s="14" customFormat="1" ht="20.25" customHeight="1">
      <c r="A438" s="186"/>
      <c r="B438" s="193"/>
      <c r="C438" s="203"/>
      <c r="D438" s="203"/>
      <c r="E438" s="203"/>
      <c r="F438" s="203"/>
      <c r="G438" s="203"/>
      <c r="H438" s="203"/>
      <c r="I438" s="203"/>
      <c r="J438" s="203"/>
      <c r="K438" s="203"/>
      <c r="L438" s="203"/>
      <c r="M438" s="203"/>
      <c r="N438" s="203"/>
      <c r="O438" s="21"/>
    </row>
    <row r="439" spans="1:15" s="16" customFormat="1" ht="20.25" customHeight="1">
      <c r="A439" s="170" t="s">
        <v>38</v>
      </c>
      <c r="B439" s="169"/>
      <c r="C439" s="169"/>
      <c r="D439" s="169"/>
      <c r="E439" s="167" t="s">
        <v>39</v>
      </c>
      <c r="F439" s="167"/>
      <c r="G439" s="167"/>
      <c r="H439" s="168" t="s">
        <v>38</v>
      </c>
      <c r="I439" s="168" t="s">
        <v>10</v>
      </c>
      <c r="J439" s="168"/>
      <c r="K439" s="169"/>
      <c r="L439" s="168" t="s">
        <v>40</v>
      </c>
      <c r="M439" s="168"/>
      <c r="N439" s="173"/>
      <c r="O439" s="21"/>
    </row>
    <row r="440" spans="1:15" s="14" customFormat="1" ht="18.75" customHeight="1">
      <c r="A440" s="170"/>
      <c r="B440" s="241" t="s">
        <v>46</v>
      </c>
      <c r="C440" s="241"/>
      <c r="D440" s="241"/>
      <c r="E440" s="167"/>
      <c r="F440" s="167"/>
      <c r="G440" s="168"/>
      <c r="H440" s="168"/>
      <c r="I440" s="241" t="s">
        <v>41</v>
      </c>
      <c r="J440" s="241"/>
      <c r="K440" s="241"/>
      <c r="L440" s="167"/>
      <c r="M440" s="167"/>
      <c r="N440" s="173"/>
      <c r="O440" s="29"/>
    </row>
    <row r="441" spans="1:15" ht="24" customHeight="1">
      <c r="A441" s="170" t="s">
        <v>42</v>
      </c>
      <c r="B441" s="242" t="s">
        <v>43</v>
      </c>
      <c r="C441" s="242"/>
      <c r="D441" s="242"/>
      <c r="E441" s="167"/>
      <c r="F441" s="167"/>
      <c r="G441" s="168"/>
      <c r="H441" s="168" t="s">
        <v>42</v>
      </c>
      <c r="I441" s="242" t="s">
        <v>44</v>
      </c>
      <c r="J441" s="242"/>
      <c r="K441" s="242"/>
      <c r="L441" s="171"/>
      <c r="M441" s="171"/>
      <c r="N441" s="174"/>
      <c r="O441" s="8"/>
    </row>
    <row r="442" spans="1:15" s="44" customFormat="1" ht="22.5" customHeight="1">
      <c r="A442" s="243" t="s">
        <v>0</v>
      </c>
      <c r="B442" s="78" t="s">
        <v>1</v>
      </c>
      <c r="C442" s="251" t="s">
        <v>3</v>
      </c>
      <c r="D442" s="252"/>
      <c r="E442" s="253"/>
      <c r="F442" s="251" t="s">
        <v>11</v>
      </c>
      <c r="G442" s="252"/>
      <c r="H442" s="253"/>
      <c r="I442" s="251" t="s">
        <v>12</v>
      </c>
      <c r="J442" s="252"/>
      <c r="K442" s="253"/>
      <c r="L442" s="251" t="s">
        <v>13</v>
      </c>
      <c r="M442" s="252"/>
      <c r="N442" s="253"/>
      <c r="O442" s="21"/>
    </row>
    <row r="443" spans="1:15" s="44" customFormat="1" ht="18.75" customHeight="1">
      <c r="A443" s="244"/>
      <c r="B443" s="78" t="s">
        <v>2</v>
      </c>
      <c r="C443" s="103" t="s">
        <v>180</v>
      </c>
      <c r="D443" s="103" t="s">
        <v>181</v>
      </c>
      <c r="E443" s="103" t="s">
        <v>182</v>
      </c>
      <c r="F443" s="103" t="s">
        <v>183</v>
      </c>
      <c r="G443" s="103" t="s">
        <v>184</v>
      </c>
      <c r="H443" s="104" t="s">
        <v>185</v>
      </c>
      <c r="I443" s="103" t="s">
        <v>186</v>
      </c>
      <c r="J443" s="103" t="s">
        <v>187</v>
      </c>
      <c r="K443" s="103" t="s">
        <v>188</v>
      </c>
      <c r="L443" s="103" t="s">
        <v>189</v>
      </c>
      <c r="M443" s="103" t="s">
        <v>190</v>
      </c>
      <c r="N443" s="103" t="s">
        <v>191</v>
      </c>
      <c r="O443" s="21"/>
    </row>
    <row r="444" spans="1:15" s="44" customFormat="1" ht="41.25" customHeight="1">
      <c r="A444" s="84" t="s">
        <v>341</v>
      </c>
      <c r="B444" s="97">
        <v>20000</v>
      </c>
      <c r="C444" s="97"/>
      <c r="D444" s="97"/>
      <c r="E444" s="97"/>
      <c r="F444" s="97"/>
      <c r="G444" s="97">
        <v>20000</v>
      </c>
      <c r="H444" s="97"/>
      <c r="I444" s="97"/>
      <c r="J444" s="97"/>
      <c r="K444" s="97"/>
      <c r="L444" s="97"/>
      <c r="M444" s="97"/>
      <c r="N444" s="97"/>
      <c r="O444" s="43">
        <f aca="true" t="shared" si="51" ref="O444:O453">C444+D444+E444+F444+G444+H444+I444+J444+K444+L444+M444+N444</f>
        <v>20000</v>
      </c>
    </row>
    <row r="445" spans="1:16" s="44" customFormat="1" ht="24" customHeight="1">
      <c r="A445" s="114" t="s">
        <v>342</v>
      </c>
      <c r="B445" s="124">
        <v>3560000</v>
      </c>
      <c r="C445" s="200"/>
      <c r="D445" s="200">
        <v>1780000</v>
      </c>
      <c r="E445" s="200"/>
      <c r="F445" s="200"/>
      <c r="G445" s="200"/>
      <c r="H445" s="200"/>
      <c r="I445" s="200"/>
      <c r="J445" s="200">
        <v>1780000</v>
      </c>
      <c r="K445" s="199"/>
      <c r="L445" s="200"/>
      <c r="M445" s="200"/>
      <c r="N445" s="200"/>
      <c r="O445" s="43">
        <f t="shared" si="51"/>
        <v>3560000</v>
      </c>
      <c r="P445" s="72"/>
    </row>
    <row r="446" spans="1:16" s="44" customFormat="1" ht="102" customHeight="1">
      <c r="A446" s="114" t="s">
        <v>343</v>
      </c>
      <c r="B446" s="124">
        <v>3560000</v>
      </c>
      <c r="C446" s="200"/>
      <c r="D446" s="200">
        <v>1780000</v>
      </c>
      <c r="E446" s="200"/>
      <c r="F446" s="200"/>
      <c r="G446" s="200"/>
      <c r="H446" s="200"/>
      <c r="I446" s="200"/>
      <c r="J446" s="200">
        <v>1780000</v>
      </c>
      <c r="K446" s="200"/>
      <c r="L446" s="200"/>
      <c r="M446" s="200"/>
      <c r="N446" s="200"/>
      <c r="O446" s="43">
        <f t="shared" si="51"/>
        <v>3560000</v>
      </c>
      <c r="P446" s="72"/>
    </row>
    <row r="447" spans="1:15" s="44" customFormat="1" ht="21" customHeight="1">
      <c r="A447" s="114" t="s">
        <v>198</v>
      </c>
      <c r="B447" s="124">
        <v>400000</v>
      </c>
      <c r="C447" s="200"/>
      <c r="D447" s="200"/>
      <c r="E447" s="200"/>
      <c r="F447" s="200"/>
      <c r="G447" s="200"/>
      <c r="H447" s="200"/>
      <c r="I447" s="200">
        <v>400000</v>
      </c>
      <c r="J447" s="200"/>
      <c r="K447" s="200"/>
      <c r="L447" s="200"/>
      <c r="M447" s="200"/>
      <c r="N447" s="200"/>
      <c r="O447" s="43">
        <f t="shared" si="51"/>
        <v>400000</v>
      </c>
    </row>
    <row r="448" spans="1:15" s="44" customFormat="1" ht="37.5" customHeight="1">
      <c r="A448" s="114" t="s">
        <v>344</v>
      </c>
      <c r="B448" s="124">
        <v>400000</v>
      </c>
      <c r="C448" s="200"/>
      <c r="D448" s="200"/>
      <c r="E448" s="200"/>
      <c r="F448" s="200"/>
      <c r="G448" s="200"/>
      <c r="H448" s="200"/>
      <c r="I448" s="200">
        <v>400000</v>
      </c>
      <c r="J448" s="200"/>
      <c r="K448" s="200"/>
      <c r="L448" s="200"/>
      <c r="M448" s="200"/>
      <c r="N448" s="200"/>
      <c r="O448" s="43">
        <f t="shared" si="51"/>
        <v>400000</v>
      </c>
    </row>
    <row r="449" spans="1:17" s="44" customFormat="1" ht="18" customHeight="1">
      <c r="A449" s="118" t="s">
        <v>198</v>
      </c>
      <c r="B449" s="124">
        <f>B451+B452+B453+B454+B455+B456+B463+B464</f>
        <v>300000</v>
      </c>
      <c r="C449" s="200"/>
      <c r="D449" s="200">
        <f aca="true" t="shared" si="52" ref="D449:L449">D451+D452+D453+D454+D455+D456+D463+D464</f>
        <v>30000</v>
      </c>
      <c r="E449" s="200">
        <f t="shared" si="52"/>
        <v>30000</v>
      </c>
      <c r="F449" s="200"/>
      <c r="G449" s="200">
        <f t="shared" si="52"/>
        <v>30000</v>
      </c>
      <c r="H449" s="200">
        <f t="shared" si="52"/>
        <v>50000</v>
      </c>
      <c r="I449" s="200">
        <f t="shared" si="52"/>
        <v>60000</v>
      </c>
      <c r="J449" s="200">
        <f t="shared" si="52"/>
        <v>30000</v>
      </c>
      <c r="K449" s="200"/>
      <c r="L449" s="200">
        <f t="shared" si="52"/>
        <v>70000</v>
      </c>
      <c r="M449" s="200"/>
      <c r="N449" s="200"/>
      <c r="O449" s="43">
        <f t="shared" si="51"/>
        <v>300000</v>
      </c>
      <c r="Q449" s="44" t="s">
        <v>10</v>
      </c>
    </row>
    <row r="450" spans="1:15" s="44" customFormat="1" ht="0.75" customHeight="1">
      <c r="A450" s="114"/>
      <c r="B450" s="124"/>
      <c r="C450" s="200"/>
      <c r="D450" s="200"/>
      <c r="E450" s="200"/>
      <c r="F450" s="200"/>
      <c r="G450" s="200"/>
      <c r="H450" s="200"/>
      <c r="I450" s="200"/>
      <c r="J450" s="200"/>
      <c r="K450" s="200"/>
      <c r="L450" s="200"/>
      <c r="M450" s="200"/>
      <c r="N450" s="200"/>
      <c r="O450" s="43">
        <f t="shared" si="51"/>
        <v>0</v>
      </c>
    </row>
    <row r="451" spans="1:15" s="44" customFormat="1" ht="20.25" customHeight="1">
      <c r="A451" s="114" t="s">
        <v>345</v>
      </c>
      <c r="B451" s="124">
        <v>30000</v>
      </c>
      <c r="C451" s="200"/>
      <c r="D451" s="200"/>
      <c r="E451" s="200"/>
      <c r="F451" s="200"/>
      <c r="G451" s="200"/>
      <c r="H451" s="200"/>
      <c r="I451" s="200"/>
      <c r="J451" s="200"/>
      <c r="K451" s="200"/>
      <c r="L451" s="200">
        <v>30000</v>
      </c>
      <c r="M451" s="200"/>
      <c r="N451" s="200"/>
      <c r="O451" s="43">
        <f t="shared" si="51"/>
        <v>30000</v>
      </c>
    </row>
    <row r="452" spans="1:15" s="44" customFormat="1" ht="40.5" customHeight="1">
      <c r="A452" s="114" t="s">
        <v>346</v>
      </c>
      <c r="B452" s="124">
        <v>30000</v>
      </c>
      <c r="C452" s="200"/>
      <c r="D452" s="200"/>
      <c r="E452" s="200">
        <v>30000</v>
      </c>
      <c r="F452" s="200"/>
      <c r="G452" s="200"/>
      <c r="H452" s="200"/>
      <c r="I452" s="200"/>
      <c r="J452" s="200"/>
      <c r="K452" s="200"/>
      <c r="L452" s="200"/>
      <c r="M452" s="200"/>
      <c r="N452" s="200"/>
      <c r="O452" s="43">
        <f t="shared" si="51"/>
        <v>30000</v>
      </c>
    </row>
    <row r="453" spans="1:15" s="44" customFormat="1" ht="34.5" customHeight="1">
      <c r="A453" s="118" t="s">
        <v>347</v>
      </c>
      <c r="B453" s="124">
        <v>30000</v>
      </c>
      <c r="C453" s="200"/>
      <c r="D453" s="200">
        <v>30000</v>
      </c>
      <c r="E453" s="200"/>
      <c r="F453" s="200"/>
      <c r="G453" s="200"/>
      <c r="H453" s="199"/>
      <c r="I453" s="200"/>
      <c r="J453" s="200"/>
      <c r="K453" s="200"/>
      <c r="L453" s="200"/>
      <c r="M453" s="200"/>
      <c r="N453" s="200"/>
      <c r="O453" s="43">
        <f t="shared" si="51"/>
        <v>30000</v>
      </c>
    </row>
    <row r="454" spans="1:15" s="44" customFormat="1" ht="19.5" customHeight="1">
      <c r="A454" s="118" t="s">
        <v>348</v>
      </c>
      <c r="B454" s="124">
        <v>60000</v>
      </c>
      <c r="C454" s="200"/>
      <c r="D454" s="200"/>
      <c r="E454" s="200"/>
      <c r="F454" s="200"/>
      <c r="G454" s="200"/>
      <c r="H454" s="199"/>
      <c r="I454" s="200">
        <v>60000</v>
      </c>
      <c r="J454" s="200"/>
      <c r="K454" s="200"/>
      <c r="L454" s="200"/>
      <c r="M454" s="200"/>
      <c r="N454" s="200"/>
      <c r="O454" s="43">
        <f>SUM(C445:N445)</f>
        <v>3560000</v>
      </c>
    </row>
    <row r="455" spans="1:15" s="44" customFormat="1" ht="20.25" customHeight="1">
      <c r="A455" s="118" t="s">
        <v>349</v>
      </c>
      <c r="B455" s="124">
        <v>30000</v>
      </c>
      <c r="C455" s="200"/>
      <c r="D455" s="200"/>
      <c r="E455" s="200"/>
      <c r="F455" s="200"/>
      <c r="G455" s="200">
        <v>30000</v>
      </c>
      <c r="H455" s="199"/>
      <c r="I455" s="200"/>
      <c r="J455" s="200"/>
      <c r="K455" s="200"/>
      <c r="L455" s="200"/>
      <c r="M455" s="200"/>
      <c r="N455" s="200"/>
      <c r="O455" s="43">
        <f>SUM(C446:N446)</f>
        <v>3560000</v>
      </c>
    </row>
    <row r="456" spans="1:15" s="44" customFormat="1" ht="38.25" customHeight="1">
      <c r="A456" s="118" t="s">
        <v>350</v>
      </c>
      <c r="B456" s="124">
        <v>50000</v>
      </c>
      <c r="C456" s="125"/>
      <c r="D456" s="125"/>
      <c r="E456" s="125"/>
      <c r="F456" s="125"/>
      <c r="G456" s="125"/>
      <c r="H456" s="125">
        <v>50000</v>
      </c>
      <c r="I456" s="125"/>
      <c r="J456" s="125"/>
      <c r="K456" s="125"/>
      <c r="L456" s="125"/>
      <c r="M456" s="125"/>
      <c r="N456" s="125"/>
      <c r="O456" s="43">
        <f>SUM(C447:N447)</f>
        <v>400000</v>
      </c>
    </row>
    <row r="457" spans="1:15" s="44" customFormat="1" ht="28.5" customHeight="1">
      <c r="A457" s="188"/>
      <c r="B457" s="193"/>
      <c r="C457" s="194"/>
      <c r="D457" s="194"/>
      <c r="E457" s="194"/>
      <c r="F457" s="194"/>
      <c r="G457" s="194"/>
      <c r="H457" s="194"/>
      <c r="I457" s="194"/>
      <c r="J457" s="194"/>
      <c r="K457" s="194"/>
      <c r="L457" s="194"/>
      <c r="M457" s="194"/>
      <c r="N457" s="194"/>
      <c r="O457" s="43">
        <f>SUM(C449:N449)</f>
        <v>300000</v>
      </c>
    </row>
    <row r="458" spans="1:15" s="44" customFormat="1" ht="30.75" customHeight="1">
      <c r="A458" s="170" t="s">
        <v>38</v>
      </c>
      <c r="B458" s="169"/>
      <c r="C458" s="169"/>
      <c r="D458" s="169"/>
      <c r="E458" s="167" t="s">
        <v>39</v>
      </c>
      <c r="F458" s="167"/>
      <c r="G458" s="167"/>
      <c r="H458" s="168" t="s">
        <v>38</v>
      </c>
      <c r="I458" s="168" t="s">
        <v>10</v>
      </c>
      <c r="J458" s="168"/>
      <c r="K458" s="169"/>
      <c r="L458" s="168" t="s">
        <v>40</v>
      </c>
      <c r="M458" s="168"/>
      <c r="N458" s="173"/>
      <c r="O458" s="43">
        <f>SUM(C451:N451)</f>
        <v>30000</v>
      </c>
    </row>
    <row r="459" spans="1:15" s="44" customFormat="1" ht="17.25" customHeight="1">
      <c r="A459" s="170"/>
      <c r="B459" s="241" t="s">
        <v>46</v>
      </c>
      <c r="C459" s="241"/>
      <c r="D459" s="241"/>
      <c r="E459" s="167"/>
      <c r="F459" s="167"/>
      <c r="G459" s="168"/>
      <c r="H459" s="168"/>
      <c r="I459" s="241" t="s">
        <v>41</v>
      </c>
      <c r="J459" s="241"/>
      <c r="K459" s="241"/>
      <c r="L459" s="167"/>
      <c r="M459" s="167"/>
      <c r="N459" s="173"/>
      <c r="O459" s="43">
        <f>SUM(C452:N452)</f>
        <v>30000</v>
      </c>
    </row>
    <row r="460" spans="1:15" s="44" customFormat="1" ht="20.25" customHeight="1">
      <c r="A460" s="170" t="s">
        <v>42</v>
      </c>
      <c r="B460" s="242" t="s">
        <v>43</v>
      </c>
      <c r="C460" s="242"/>
      <c r="D460" s="242"/>
      <c r="E460" s="167"/>
      <c r="F460" s="167"/>
      <c r="G460" s="168"/>
      <c r="H460" s="168" t="s">
        <v>42</v>
      </c>
      <c r="I460" s="242" t="s">
        <v>44</v>
      </c>
      <c r="J460" s="242"/>
      <c r="K460" s="242"/>
      <c r="L460" s="171"/>
      <c r="M460" s="171"/>
      <c r="N460" s="174"/>
      <c r="O460" s="43">
        <f>SUM(C453:N453)</f>
        <v>30000</v>
      </c>
    </row>
    <row r="461" spans="1:15" s="44" customFormat="1" ht="21" customHeight="1">
      <c r="A461" s="243" t="s">
        <v>0</v>
      </c>
      <c r="B461" s="78" t="s">
        <v>1</v>
      </c>
      <c r="C461" s="251" t="s">
        <v>3</v>
      </c>
      <c r="D461" s="252"/>
      <c r="E461" s="253"/>
      <c r="F461" s="251" t="s">
        <v>11</v>
      </c>
      <c r="G461" s="252"/>
      <c r="H461" s="253"/>
      <c r="I461" s="251" t="s">
        <v>12</v>
      </c>
      <c r="J461" s="252"/>
      <c r="K461" s="253"/>
      <c r="L461" s="251" t="s">
        <v>13</v>
      </c>
      <c r="M461" s="252"/>
      <c r="N461" s="253"/>
      <c r="O461" s="43">
        <f>SUM(C456:N456)</f>
        <v>50000</v>
      </c>
    </row>
    <row r="462" spans="1:15" s="44" customFormat="1" ht="22.5" customHeight="1">
      <c r="A462" s="244"/>
      <c r="B462" s="78" t="s">
        <v>2</v>
      </c>
      <c r="C462" s="103" t="s">
        <v>180</v>
      </c>
      <c r="D462" s="103" t="s">
        <v>181</v>
      </c>
      <c r="E462" s="103" t="s">
        <v>182</v>
      </c>
      <c r="F462" s="103" t="s">
        <v>183</v>
      </c>
      <c r="G462" s="103" t="s">
        <v>184</v>
      </c>
      <c r="H462" s="104" t="s">
        <v>185</v>
      </c>
      <c r="I462" s="103" t="s">
        <v>186</v>
      </c>
      <c r="J462" s="103" t="s">
        <v>187</v>
      </c>
      <c r="K462" s="103" t="s">
        <v>188</v>
      </c>
      <c r="L462" s="103" t="s">
        <v>189</v>
      </c>
      <c r="M462" s="103" t="s">
        <v>190</v>
      </c>
      <c r="N462" s="103" t="s">
        <v>191</v>
      </c>
      <c r="O462" s="43" t="e">
        <f>SUM(#REF!)</f>
        <v>#REF!</v>
      </c>
    </row>
    <row r="463" spans="1:15" s="44" customFormat="1" ht="39.75" customHeight="1">
      <c r="A463" s="197" t="s">
        <v>351</v>
      </c>
      <c r="B463" s="97">
        <v>30000</v>
      </c>
      <c r="C463" s="97"/>
      <c r="D463" s="97"/>
      <c r="E463" s="97"/>
      <c r="F463" s="97"/>
      <c r="G463" s="97"/>
      <c r="H463" s="97"/>
      <c r="I463" s="97"/>
      <c r="J463" s="97">
        <v>30000</v>
      </c>
      <c r="K463" s="97"/>
      <c r="L463" s="97"/>
      <c r="M463" s="97"/>
      <c r="N463" s="97"/>
      <c r="O463" s="43"/>
    </row>
    <row r="464" spans="1:15" s="44" customFormat="1" ht="59.25" customHeight="1">
      <c r="A464" s="114" t="s">
        <v>352</v>
      </c>
      <c r="B464" s="97">
        <v>40000</v>
      </c>
      <c r="C464" s="97"/>
      <c r="D464" s="97"/>
      <c r="E464" s="97"/>
      <c r="F464" s="97"/>
      <c r="G464" s="97"/>
      <c r="H464" s="97"/>
      <c r="I464" s="97"/>
      <c r="J464" s="97"/>
      <c r="K464" s="97"/>
      <c r="L464" s="97">
        <v>40000</v>
      </c>
      <c r="M464" s="97"/>
      <c r="N464" s="97"/>
      <c r="O464" s="43"/>
    </row>
    <row r="465" spans="1:15" s="44" customFormat="1" ht="20.25" customHeight="1">
      <c r="A465" s="118" t="s">
        <v>230</v>
      </c>
      <c r="B465" s="97">
        <v>100000</v>
      </c>
      <c r="C465" s="97"/>
      <c r="D465" s="97"/>
      <c r="E465" s="97"/>
      <c r="F465" s="97"/>
      <c r="G465" s="97"/>
      <c r="H465" s="97">
        <v>100000</v>
      </c>
      <c r="I465" s="97"/>
      <c r="J465" s="97"/>
      <c r="K465" s="97"/>
      <c r="L465" s="97"/>
      <c r="M465" s="97"/>
      <c r="N465" s="97"/>
      <c r="O465" s="43"/>
    </row>
    <row r="466" spans="1:15" s="44" customFormat="1" ht="24" customHeight="1">
      <c r="A466" s="118" t="s">
        <v>373</v>
      </c>
      <c r="B466" s="97">
        <v>100000</v>
      </c>
      <c r="C466" s="97"/>
      <c r="D466" s="97"/>
      <c r="E466" s="97"/>
      <c r="F466" s="97"/>
      <c r="G466" s="97"/>
      <c r="H466" s="97">
        <v>100000</v>
      </c>
      <c r="I466" s="97"/>
      <c r="J466" s="97"/>
      <c r="K466" s="97"/>
      <c r="L466" s="97"/>
      <c r="M466" s="97"/>
      <c r="N466" s="97"/>
      <c r="O466" s="43" t="e">
        <f>SUM(#REF!)</f>
        <v>#REF!</v>
      </c>
    </row>
    <row r="467" spans="1:15" s="44" customFormat="1" ht="24" customHeight="1">
      <c r="A467" s="188"/>
      <c r="B467" s="189"/>
      <c r="C467" s="189"/>
      <c r="D467" s="189"/>
      <c r="E467" s="189"/>
      <c r="F467" s="189"/>
      <c r="G467" s="189"/>
      <c r="H467" s="189"/>
      <c r="I467" s="189"/>
      <c r="J467" s="189"/>
      <c r="K467" s="189"/>
      <c r="L467" s="189"/>
      <c r="M467" s="189"/>
      <c r="N467" s="189"/>
      <c r="O467" s="43"/>
    </row>
    <row r="468" spans="1:15" s="44" customFormat="1" ht="14.25" customHeight="1">
      <c r="A468" s="170"/>
      <c r="B468" s="242"/>
      <c r="C468" s="242"/>
      <c r="D468" s="242"/>
      <c r="E468" s="167"/>
      <c r="F468" s="167"/>
      <c r="G468" s="168"/>
      <c r="H468" s="168"/>
      <c r="I468" s="242"/>
      <c r="J468" s="242"/>
      <c r="K468" s="242"/>
      <c r="L468" s="171"/>
      <c r="M468" s="171"/>
      <c r="N468" s="174"/>
      <c r="O468" s="43" t="e">
        <f>SUM(#REF!)</f>
        <v>#REF!</v>
      </c>
    </row>
    <row r="469" spans="1:15" s="44" customFormat="1" ht="29.25" customHeight="1">
      <c r="A469" s="170" t="s">
        <v>38</v>
      </c>
      <c r="B469" s="169"/>
      <c r="C469" s="169"/>
      <c r="D469" s="169"/>
      <c r="E469" s="167" t="s">
        <v>39</v>
      </c>
      <c r="F469" s="167"/>
      <c r="G469" s="167"/>
      <c r="H469" s="168" t="s">
        <v>38</v>
      </c>
      <c r="I469" s="168" t="s">
        <v>10</v>
      </c>
      <c r="J469" s="168"/>
      <c r="K469" s="169"/>
      <c r="L469" s="168" t="s">
        <v>40</v>
      </c>
      <c r="M469" s="168"/>
      <c r="N469" s="173"/>
      <c r="O469" s="43" t="e">
        <f>SUM(#REF!)</f>
        <v>#REF!</v>
      </c>
    </row>
    <row r="470" spans="1:15" s="44" customFormat="1" ht="22.5" customHeight="1">
      <c r="A470" s="170"/>
      <c r="B470" s="241" t="s">
        <v>46</v>
      </c>
      <c r="C470" s="241"/>
      <c r="D470" s="241"/>
      <c r="E470" s="167"/>
      <c r="F470" s="167"/>
      <c r="G470" s="168"/>
      <c r="H470" s="168"/>
      <c r="I470" s="241" t="s">
        <v>41</v>
      </c>
      <c r="J470" s="241"/>
      <c r="K470" s="241"/>
      <c r="L470" s="167"/>
      <c r="M470" s="167"/>
      <c r="N470" s="173"/>
      <c r="O470" s="43" t="e">
        <f>SUM(#REF!)</f>
        <v>#REF!</v>
      </c>
    </row>
    <row r="471" spans="1:15" s="44" customFormat="1" ht="40.5" customHeight="1">
      <c r="A471" s="170" t="s">
        <v>42</v>
      </c>
      <c r="B471" s="242" t="s">
        <v>43</v>
      </c>
      <c r="C471" s="242"/>
      <c r="D471" s="242"/>
      <c r="E471" s="167"/>
      <c r="F471" s="167"/>
      <c r="G471" s="168"/>
      <c r="H471" s="168" t="s">
        <v>42</v>
      </c>
      <c r="I471" s="242" t="s">
        <v>44</v>
      </c>
      <c r="J471" s="242"/>
      <c r="K471" s="242"/>
      <c r="L471" s="171"/>
      <c r="M471" s="171"/>
      <c r="N471" s="174"/>
      <c r="O471" s="43" t="e">
        <f>SUM(#REF!)</f>
        <v>#REF!</v>
      </c>
    </row>
    <row r="472" spans="1:15" s="44" customFormat="1" ht="40.5" customHeight="1">
      <c r="A472" s="170"/>
      <c r="B472" s="172"/>
      <c r="C472" s="172"/>
      <c r="D472" s="172"/>
      <c r="E472" s="167"/>
      <c r="F472" s="167"/>
      <c r="G472" s="168"/>
      <c r="H472" s="168"/>
      <c r="I472" s="172"/>
      <c r="J472" s="172"/>
      <c r="K472" s="172"/>
      <c r="L472" s="171"/>
      <c r="M472" s="171"/>
      <c r="N472" s="174"/>
      <c r="O472" s="43"/>
    </row>
    <row r="473" spans="1:15" s="44" customFormat="1" ht="40.5" customHeight="1">
      <c r="A473" s="170"/>
      <c r="B473" s="172"/>
      <c r="C473" s="172"/>
      <c r="D473" s="172"/>
      <c r="E473" s="167"/>
      <c r="F473" s="167"/>
      <c r="G473" s="168"/>
      <c r="H473" s="168"/>
      <c r="I473" s="172"/>
      <c r="J473" s="172"/>
      <c r="K473" s="172"/>
      <c r="L473" s="171"/>
      <c r="M473" s="171"/>
      <c r="N473" s="174"/>
      <c r="O473" s="43"/>
    </row>
    <row r="474" spans="1:15" s="44" customFormat="1" ht="40.5" customHeight="1">
      <c r="A474" s="170"/>
      <c r="B474" s="172"/>
      <c r="C474" s="172"/>
      <c r="D474" s="172"/>
      <c r="E474" s="167"/>
      <c r="F474" s="167"/>
      <c r="G474" s="168"/>
      <c r="H474" s="168"/>
      <c r="I474" s="172"/>
      <c r="J474" s="172"/>
      <c r="K474" s="172"/>
      <c r="L474" s="171"/>
      <c r="M474" s="171"/>
      <c r="N474" s="174"/>
      <c r="O474" s="43"/>
    </row>
    <row r="475" spans="1:15" s="44" customFormat="1" ht="40.5" customHeight="1">
      <c r="A475" s="170"/>
      <c r="B475" s="172"/>
      <c r="C475" s="172"/>
      <c r="D475" s="172"/>
      <c r="E475" s="167"/>
      <c r="F475" s="167"/>
      <c r="G475" s="168"/>
      <c r="H475" s="168"/>
      <c r="I475" s="172"/>
      <c r="J475" s="172"/>
      <c r="K475" s="172"/>
      <c r="L475" s="171"/>
      <c r="M475" s="171"/>
      <c r="N475" s="174"/>
      <c r="O475" s="43"/>
    </row>
    <row r="476" spans="1:15" s="44" customFormat="1" ht="40.5" customHeight="1">
      <c r="A476" s="170"/>
      <c r="B476" s="172"/>
      <c r="C476" s="172"/>
      <c r="D476" s="172"/>
      <c r="E476" s="167"/>
      <c r="F476" s="167"/>
      <c r="G476" s="168"/>
      <c r="H476" s="168"/>
      <c r="I476" s="172"/>
      <c r="J476" s="172"/>
      <c r="K476" s="172"/>
      <c r="L476" s="171"/>
      <c r="M476" s="171"/>
      <c r="N476" s="174"/>
      <c r="O476" s="43"/>
    </row>
    <row r="477" spans="1:15" s="44" customFormat="1" ht="40.5" customHeight="1">
      <c r="A477" s="170"/>
      <c r="B477" s="172"/>
      <c r="C477" s="172"/>
      <c r="D477" s="172"/>
      <c r="E477" s="167"/>
      <c r="F477" s="167"/>
      <c r="G477" s="168"/>
      <c r="H477" s="168"/>
      <c r="I477" s="172"/>
      <c r="J477" s="172"/>
      <c r="K477" s="172"/>
      <c r="L477" s="171"/>
      <c r="M477" s="171"/>
      <c r="N477" s="174"/>
      <c r="O477" s="43"/>
    </row>
    <row r="478" spans="1:15" s="44" customFormat="1" ht="22.5" customHeight="1">
      <c r="A478" s="243" t="s">
        <v>0</v>
      </c>
      <c r="B478" s="102" t="s">
        <v>1</v>
      </c>
      <c r="C478" s="259" t="s">
        <v>3</v>
      </c>
      <c r="D478" s="260"/>
      <c r="E478" s="261"/>
      <c r="F478" s="259" t="s">
        <v>4</v>
      </c>
      <c r="G478" s="260"/>
      <c r="H478" s="261"/>
      <c r="I478" s="259" t="s">
        <v>5</v>
      </c>
      <c r="J478" s="260"/>
      <c r="K478" s="261"/>
      <c r="L478" s="259" t="s">
        <v>6</v>
      </c>
      <c r="M478" s="260"/>
      <c r="N478" s="261"/>
      <c r="O478" s="43" t="e">
        <f>SUM(#REF!)</f>
        <v>#REF!</v>
      </c>
    </row>
    <row r="479" spans="1:15" s="44" customFormat="1" ht="22.5" customHeight="1">
      <c r="A479" s="244"/>
      <c r="B479" s="102" t="s">
        <v>2</v>
      </c>
      <c r="C479" s="103" t="s">
        <v>180</v>
      </c>
      <c r="D479" s="103" t="s">
        <v>181</v>
      </c>
      <c r="E479" s="103" t="s">
        <v>182</v>
      </c>
      <c r="F479" s="103" t="s">
        <v>183</v>
      </c>
      <c r="G479" s="103" t="s">
        <v>184</v>
      </c>
      <c r="H479" s="104" t="s">
        <v>185</v>
      </c>
      <c r="I479" s="103" t="s">
        <v>186</v>
      </c>
      <c r="J479" s="103" t="s">
        <v>187</v>
      </c>
      <c r="K479" s="103" t="s">
        <v>188</v>
      </c>
      <c r="L479" s="103" t="s">
        <v>189</v>
      </c>
      <c r="M479" s="103" t="s">
        <v>190</v>
      </c>
      <c r="N479" s="103" t="s">
        <v>191</v>
      </c>
      <c r="O479" s="43" t="e">
        <f>SUM(#REF!)</f>
        <v>#REF!</v>
      </c>
    </row>
    <row r="480" spans="1:15" s="44" customFormat="1" ht="22.5" customHeight="1">
      <c r="A480" s="157" t="s">
        <v>35</v>
      </c>
      <c r="B480" s="110">
        <v>3091815</v>
      </c>
      <c r="C480" s="107">
        <f>C482+C487+C492+C522+C525+C527+C526</f>
        <v>148816</v>
      </c>
      <c r="D480" s="107">
        <f aca="true" t="shared" si="53" ref="D480:N480">D482+D487+D492+D522+D525+D527+D526</f>
        <v>173816</v>
      </c>
      <c r="E480" s="107">
        <f t="shared" si="53"/>
        <v>489831</v>
      </c>
      <c r="F480" s="107">
        <f t="shared" si="53"/>
        <v>148816</v>
      </c>
      <c r="G480" s="107">
        <f t="shared" si="53"/>
        <v>278816</v>
      </c>
      <c r="H480" s="107">
        <f t="shared" si="53"/>
        <v>408816</v>
      </c>
      <c r="I480" s="107">
        <f t="shared" si="53"/>
        <v>368816</v>
      </c>
      <c r="J480" s="107">
        <f t="shared" si="53"/>
        <v>293816</v>
      </c>
      <c r="K480" s="107">
        <f t="shared" si="53"/>
        <v>233816</v>
      </c>
      <c r="L480" s="107">
        <f t="shared" si="53"/>
        <v>148816</v>
      </c>
      <c r="M480" s="107">
        <f t="shared" si="53"/>
        <v>168816</v>
      </c>
      <c r="N480" s="107">
        <f t="shared" si="53"/>
        <v>243824</v>
      </c>
      <c r="O480" s="43">
        <f>C480+D480+E480+F480+G480+H480+I480+J480+K480+L480+M480+N480</f>
        <v>3106815</v>
      </c>
    </row>
    <row r="481" spans="1:15" s="44" customFormat="1" ht="22.5" customHeight="1">
      <c r="A481" s="161" t="s">
        <v>36</v>
      </c>
      <c r="B481" s="110">
        <v>3091815</v>
      </c>
      <c r="C481" s="107">
        <v>148816</v>
      </c>
      <c r="D481" s="107">
        <v>173816</v>
      </c>
      <c r="E481" s="107">
        <v>474831</v>
      </c>
      <c r="F481" s="107">
        <v>148816</v>
      </c>
      <c r="G481" s="107">
        <v>278816</v>
      </c>
      <c r="H481" s="107">
        <v>408816</v>
      </c>
      <c r="I481" s="107">
        <v>368816</v>
      </c>
      <c r="J481" s="107">
        <v>293816</v>
      </c>
      <c r="K481" s="107">
        <v>233816</v>
      </c>
      <c r="L481" s="107">
        <v>148816</v>
      </c>
      <c r="M481" s="107">
        <v>168816</v>
      </c>
      <c r="N481" s="107">
        <v>243824</v>
      </c>
      <c r="O481" s="43">
        <f aca="true" t="shared" si="54" ref="O481:O544">C481+D481+E481+F481+G481+H481+I481+J481+K481+L481+M481+N481</f>
        <v>3091815</v>
      </c>
    </row>
    <row r="482" spans="1:15" s="44" customFormat="1" ht="22.5" customHeight="1">
      <c r="A482" s="126" t="s">
        <v>353</v>
      </c>
      <c r="B482" s="110">
        <v>1699800</v>
      </c>
      <c r="C482" s="107">
        <f>C483+C484+C485+C486</f>
        <v>141650</v>
      </c>
      <c r="D482" s="107">
        <f aca="true" t="shared" si="55" ref="D482:N482">D483+D484+D485+D486</f>
        <v>141650</v>
      </c>
      <c r="E482" s="107">
        <f t="shared" si="55"/>
        <v>141650</v>
      </c>
      <c r="F482" s="107">
        <f t="shared" si="55"/>
        <v>141650</v>
      </c>
      <c r="G482" s="107">
        <f t="shared" si="55"/>
        <v>141650</v>
      </c>
      <c r="H482" s="107">
        <f t="shared" si="55"/>
        <v>141650</v>
      </c>
      <c r="I482" s="107">
        <f t="shared" si="55"/>
        <v>141650</v>
      </c>
      <c r="J482" s="107">
        <f t="shared" si="55"/>
        <v>141650</v>
      </c>
      <c r="K482" s="107">
        <f t="shared" si="55"/>
        <v>141650</v>
      </c>
      <c r="L482" s="107">
        <f t="shared" si="55"/>
        <v>141650</v>
      </c>
      <c r="M482" s="107">
        <f t="shared" si="55"/>
        <v>141650</v>
      </c>
      <c r="N482" s="107">
        <f t="shared" si="55"/>
        <v>141650</v>
      </c>
      <c r="O482" s="43">
        <f t="shared" si="54"/>
        <v>1699800</v>
      </c>
    </row>
    <row r="483" spans="1:15" s="14" customFormat="1" ht="20.25" customHeight="1">
      <c r="A483" s="153" t="s">
        <v>233</v>
      </c>
      <c r="B483" s="109">
        <v>1272360</v>
      </c>
      <c r="C483" s="107">
        <v>106030</v>
      </c>
      <c r="D483" s="107">
        <v>106030</v>
      </c>
      <c r="E483" s="107">
        <v>106030</v>
      </c>
      <c r="F483" s="107">
        <v>106030</v>
      </c>
      <c r="G483" s="107">
        <v>106030</v>
      </c>
      <c r="H483" s="107">
        <v>106030</v>
      </c>
      <c r="I483" s="107">
        <v>106030</v>
      </c>
      <c r="J483" s="107">
        <v>106030</v>
      </c>
      <c r="K483" s="107">
        <v>106030</v>
      </c>
      <c r="L483" s="107">
        <v>106030</v>
      </c>
      <c r="M483" s="107">
        <v>106030</v>
      </c>
      <c r="N483" s="107">
        <v>106030</v>
      </c>
      <c r="O483" s="43">
        <f t="shared" si="54"/>
        <v>1272360</v>
      </c>
    </row>
    <row r="484" spans="1:15" s="14" customFormat="1" ht="21.75" customHeight="1">
      <c r="A484" s="126" t="s">
        <v>115</v>
      </c>
      <c r="B484" s="109">
        <v>60000</v>
      </c>
      <c r="C484" s="107">
        <v>5000</v>
      </c>
      <c r="D484" s="107">
        <v>5000</v>
      </c>
      <c r="E484" s="107">
        <v>5000</v>
      </c>
      <c r="F484" s="107">
        <v>5000</v>
      </c>
      <c r="G484" s="107">
        <v>5000</v>
      </c>
      <c r="H484" s="107">
        <v>5000</v>
      </c>
      <c r="I484" s="107">
        <v>5000</v>
      </c>
      <c r="J484" s="107">
        <v>5000</v>
      </c>
      <c r="K484" s="107">
        <v>5000</v>
      </c>
      <c r="L484" s="107">
        <v>5000</v>
      </c>
      <c r="M484" s="107">
        <v>5000</v>
      </c>
      <c r="N484" s="107">
        <v>5000</v>
      </c>
      <c r="O484" s="43">
        <f t="shared" si="54"/>
        <v>60000</v>
      </c>
    </row>
    <row r="485" spans="1:15" s="14" customFormat="1" ht="20.25" customHeight="1">
      <c r="A485" s="126" t="s">
        <v>236</v>
      </c>
      <c r="B485" s="109">
        <v>343440</v>
      </c>
      <c r="C485" s="107">
        <v>28620</v>
      </c>
      <c r="D485" s="107">
        <v>28620</v>
      </c>
      <c r="E485" s="107">
        <v>28620</v>
      </c>
      <c r="F485" s="107">
        <v>28620</v>
      </c>
      <c r="G485" s="107">
        <v>28620</v>
      </c>
      <c r="H485" s="107">
        <v>28620</v>
      </c>
      <c r="I485" s="107">
        <v>28620</v>
      </c>
      <c r="J485" s="107">
        <v>28620</v>
      </c>
      <c r="K485" s="107">
        <v>28620</v>
      </c>
      <c r="L485" s="107">
        <v>28620</v>
      </c>
      <c r="M485" s="107">
        <v>28620</v>
      </c>
      <c r="N485" s="107">
        <v>28620</v>
      </c>
      <c r="O485" s="43">
        <f t="shared" si="54"/>
        <v>343440</v>
      </c>
    </row>
    <row r="486" spans="1:15" s="14" customFormat="1" ht="20.25" customHeight="1">
      <c r="A486" s="126" t="s">
        <v>237</v>
      </c>
      <c r="B486" s="109">
        <v>24000</v>
      </c>
      <c r="C486" s="214">
        <v>2000</v>
      </c>
      <c r="D486" s="214">
        <v>2000</v>
      </c>
      <c r="E486" s="214">
        <v>2000</v>
      </c>
      <c r="F486" s="214">
        <v>2000</v>
      </c>
      <c r="G486" s="214">
        <v>2000</v>
      </c>
      <c r="H486" s="214">
        <v>2000</v>
      </c>
      <c r="I486" s="214">
        <v>2000</v>
      </c>
      <c r="J486" s="214">
        <v>2000</v>
      </c>
      <c r="K486" s="214">
        <v>2000</v>
      </c>
      <c r="L486" s="214">
        <v>2000</v>
      </c>
      <c r="M486" s="214">
        <v>2000</v>
      </c>
      <c r="N486" s="214">
        <v>2000</v>
      </c>
      <c r="O486" s="43">
        <f t="shared" si="54"/>
        <v>24000</v>
      </c>
    </row>
    <row r="487" spans="1:16" s="14" customFormat="1" ht="21">
      <c r="A487" s="126" t="s">
        <v>354</v>
      </c>
      <c r="B487" s="109">
        <f>B488+B489+B490+B491</f>
        <v>297015</v>
      </c>
      <c r="C487" s="214">
        <f>C488+C489+C490+C491</f>
        <v>3000</v>
      </c>
      <c r="D487" s="214">
        <f aca="true" t="shared" si="56" ref="D487:N487">D488+D489+D490+D491</f>
        <v>28000</v>
      </c>
      <c r="E487" s="214">
        <f t="shared" si="56"/>
        <v>204015</v>
      </c>
      <c r="F487" s="214">
        <f t="shared" si="56"/>
        <v>3000</v>
      </c>
      <c r="G487" s="214">
        <f t="shared" si="56"/>
        <v>3000</v>
      </c>
      <c r="H487" s="214">
        <f t="shared" si="56"/>
        <v>3000</v>
      </c>
      <c r="I487" s="214">
        <f t="shared" si="56"/>
        <v>3000</v>
      </c>
      <c r="J487" s="214">
        <f t="shared" si="56"/>
        <v>28000</v>
      </c>
      <c r="K487" s="214">
        <f t="shared" si="56"/>
        <v>3000</v>
      </c>
      <c r="L487" s="214">
        <f t="shared" si="56"/>
        <v>3000</v>
      </c>
      <c r="M487" s="214">
        <f t="shared" si="56"/>
        <v>3000</v>
      </c>
      <c r="N487" s="214">
        <f t="shared" si="56"/>
        <v>13000</v>
      </c>
      <c r="O487" s="43">
        <f t="shared" si="54"/>
        <v>297015</v>
      </c>
      <c r="P487" s="14" t="s">
        <v>10</v>
      </c>
    </row>
    <row r="488" spans="1:15" s="49" customFormat="1" ht="36" customHeight="1">
      <c r="A488" s="126" t="s">
        <v>149</v>
      </c>
      <c r="B488" s="109">
        <v>201015</v>
      </c>
      <c r="C488" s="214"/>
      <c r="D488" s="214"/>
      <c r="E488" s="214">
        <v>201015</v>
      </c>
      <c r="F488" s="214"/>
      <c r="G488" s="214"/>
      <c r="H488" s="214"/>
      <c r="I488" s="214"/>
      <c r="J488" s="214"/>
      <c r="K488" s="214"/>
      <c r="L488" s="214"/>
      <c r="M488" s="214"/>
      <c r="N488" s="214"/>
      <c r="O488" s="43">
        <f t="shared" si="54"/>
        <v>201015</v>
      </c>
    </row>
    <row r="489" spans="1:15" s="49" customFormat="1" ht="36.75" customHeight="1">
      <c r="A489" s="153" t="s">
        <v>355</v>
      </c>
      <c r="B489" s="110">
        <v>10000</v>
      </c>
      <c r="C489" s="154"/>
      <c r="D489" s="154"/>
      <c r="E489" s="154"/>
      <c r="F489" s="154"/>
      <c r="G489" s="154"/>
      <c r="H489" s="154"/>
      <c r="I489" s="154"/>
      <c r="J489" s="154"/>
      <c r="K489" s="154"/>
      <c r="L489" s="154"/>
      <c r="M489" s="154"/>
      <c r="N489" s="154">
        <v>10000</v>
      </c>
      <c r="O489" s="43">
        <f t="shared" si="54"/>
        <v>10000</v>
      </c>
    </row>
    <row r="490" spans="1:15" s="4" customFormat="1" ht="21">
      <c r="A490" s="120" t="s">
        <v>242</v>
      </c>
      <c r="B490" s="110">
        <v>36000</v>
      </c>
      <c r="C490" s="107">
        <v>3000</v>
      </c>
      <c r="D490" s="107">
        <v>3000</v>
      </c>
      <c r="E490" s="107">
        <v>3000</v>
      </c>
      <c r="F490" s="107">
        <v>3000</v>
      </c>
      <c r="G490" s="107">
        <v>3000</v>
      </c>
      <c r="H490" s="107">
        <v>3000</v>
      </c>
      <c r="I490" s="107">
        <v>3000</v>
      </c>
      <c r="J490" s="107">
        <v>3000</v>
      </c>
      <c r="K490" s="107">
        <v>3000</v>
      </c>
      <c r="L490" s="107">
        <v>3000</v>
      </c>
      <c r="M490" s="107">
        <v>3000</v>
      </c>
      <c r="N490" s="107">
        <v>3000</v>
      </c>
      <c r="O490" s="43">
        <f t="shared" si="54"/>
        <v>36000</v>
      </c>
    </row>
    <row r="491" spans="1:15" s="4" customFormat="1" ht="21" customHeight="1">
      <c r="A491" s="127" t="s">
        <v>243</v>
      </c>
      <c r="B491" s="128">
        <v>50000</v>
      </c>
      <c r="C491" s="107"/>
      <c r="D491" s="107">
        <v>25000</v>
      </c>
      <c r="E491" s="107"/>
      <c r="F491" s="107"/>
      <c r="G491" s="107"/>
      <c r="H491" s="107"/>
      <c r="I491" s="107"/>
      <c r="J491" s="110">
        <v>25000</v>
      </c>
      <c r="K491" s="107"/>
      <c r="L491" s="107"/>
      <c r="M491" s="107"/>
      <c r="N491" s="107"/>
      <c r="O491" s="43">
        <f t="shared" si="54"/>
        <v>50000</v>
      </c>
    </row>
    <row r="492" spans="1:15" s="1" customFormat="1" ht="21">
      <c r="A492" s="127" t="s">
        <v>198</v>
      </c>
      <c r="B492" s="128">
        <f>B493+B494+B495+B503+B504+B505+B506+B507+B508+B509+B511+B510+B518+B519+B520+B521</f>
        <v>860000</v>
      </c>
      <c r="C492" s="107">
        <f>C493+C494+C495+C503+C504+C505+C506+C507+C508+C509+C510+C511+C518+C519+C520+C521</f>
        <v>4166</v>
      </c>
      <c r="D492" s="107">
        <f aca="true" t="shared" si="57" ref="D492:N492">D493+D494+D495+D503+D504+D505+D506+D507+D508+D509+D510+D511+D518+D519+D520+D521</f>
        <v>4166</v>
      </c>
      <c r="E492" s="107">
        <f t="shared" si="57"/>
        <v>64166</v>
      </c>
      <c r="F492" s="107">
        <f t="shared" si="57"/>
        <v>4166</v>
      </c>
      <c r="G492" s="107">
        <f t="shared" si="57"/>
        <v>94166</v>
      </c>
      <c r="H492" s="107">
        <f t="shared" si="57"/>
        <v>234166</v>
      </c>
      <c r="I492" s="107">
        <f t="shared" si="57"/>
        <v>224166</v>
      </c>
      <c r="J492" s="107">
        <f t="shared" si="57"/>
        <v>104166</v>
      </c>
      <c r="K492" s="107">
        <f t="shared" si="57"/>
        <v>59166</v>
      </c>
      <c r="L492" s="107">
        <f t="shared" si="57"/>
        <v>4166</v>
      </c>
      <c r="M492" s="107">
        <f t="shared" si="57"/>
        <v>4166</v>
      </c>
      <c r="N492" s="107">
        <f t="shared" si="57"/>
        <v>59174</v>
      </c>
      <c r="O492" s="43">
        <f t="shared" si="54"/>
        <v>860000</v>
      </c>
    </row>
    <row r="493" spans="1:15" s="3" customFormat="1" ht="21">
      <c r="A493" s="127" t="s">
        <v>315</v>
      </c>
      <c r="B493" s="128">
        <v>50000</v>
      </c>
      <c r="C493" s="107">
        <v>4166</v>
      </c>
      <c r="D493" s="107">
        <v>4166</v>
      </c>
      <c r="E493" s="107">
        <v>4166</v>
      </c>
      <c r="F493" s="107">
        <v>4166</v>
      </c>
      <c r="G493" s="107">
        <v>4166</v>
      </c>
      <c r="H493" s="107">
        <v>4166</v>
      </c>
      <c r="I493" s="107">
        <v>4166</v>
      </c>
      <c r="J493" s="107">
        <v>4166</v>
      </c>
      <c r="K493" s="107">
        <v>4166</v>
      </c>
      <c r="L493" s="107">
        <v>4166</v>
      </c>
      <c r="M493" s="107">
        <v>4166</v>
      </c>
      <c r="N493" s="107">
        <v>4174</v>
      </c>
      <c r="O493" s="43">
        <f t="shared" si="54"/>
        <v>50000</v>
      </c>
    </row>
    <row r="494" spans="1:15" s="2" customFormat="1" ht="21" customHeight="1">
      <c r="A494" s="127" t="s">
        <v>356</v>
      </c>
      <c r="B494" s="110">
        <v>50000</v>
      </c>
      <c r="C494" s="107"/>
      <c r="D494" s="107"/>
      <c r="E494" s="107">
        <v>15000</v>
      </c>
      <c r="F494" s="107"/>
      <c r="G494" s="107"/>
      <c r="H494" s="107">
        <v>15000</v>
      </c>
      <c r="I494" s="107"/>
      <c r="J494" s="110"/>
      <c r="K494" s="107">
        <v>10000</v>
      </c>
      <c r="L494" s="107"/>
      <c r="M494" s="107"/>
      <c r="N494" s="107">
        <v>10000</v>
      </c>
      <c r="O494" s="43">
        <f t="shared" si="54"/>
        <v>50000</v>
      </c>
    </row>
    <row r="495" spans="1:15" s="2" customFormat="1" ht="60" customHeight="1">
      <c r="A495" s="153" t="s">
        <v>357</v>
      </c>
      <c r="B495" s="135">
        <v>50000</v>
      </c>
      <c r="C495" s="107"/>
      <c r="D495" s="107"/>
      <c r="E495" s="107"/>
      <c r="F495" s="107"/>
      <c r="G495" s="107"/>
      <c r="H495" s="107"/>
      <c r="I495" s="107">
        <v>50000</v>
      </c>
      <c r="J495" s="110"/>
      <c r="K495" s="107"/>
      <c r="L495" s="107"/>
      <c r="M495" s="107"/>
      <c r="N495" s="107"/>
      <c r="O495" s="43">
        <f t="shared" si="54"/>
        <v>50000</v>
      </c>
    </row>
    <row r="496" spans="1:15" s="2" customFormat="1" ht="23.25" customHeight="1">
      <c r="A496" s="179"/>
      <c r="B496" s="112"/>
      <c r="C496" s="111"/>
      <c r="D496" s="111"/>
      <c r="E496" s="111"/>
      <c r="F496" s="111"/>
      <c r="G496" s="111"/>
      <c r="H496" s="111"/>
      <c r="I496" s="111"/>
      <c r="J496" s="112"/>
      <c r="K496" s="111"/>
      <c r="L496" s="111"/>
      <c r="M496" s="111"/>
      <c r="N496" s="111"/>
      <c r="O496" s="43">
        <f t="shared" si="54"/>
        <v>0</v>
      </c>
    </row>
    <row r="497" spans="1:15" s="2" customFormat="1" ht="23.25" customHeight="1">
      <c r="A497" s="170" t="s">
        <v>38</v>
      </c>
      <c r="B497" s="169"/>
      <c r="C497" s="169"/>
      <c r="D497" s="169"/>
      <c r="E497" s="167" t="s">
        <v>39</v>
      </c>
      <c r="F497" s="167"/>
      <c r="G497" s="167"/>
      <c r="H497" s="168" t="s">
        <v>38</v>
      </c>
      <c r="I497" s="168" t="s">
        <v>10</v>
      </c>
      <c r="J497" s="168"/>
      <c r="K497" s="169"/>
      <c r="L497" s="168" t="s">
        <v>40</v>
      </c>
      <c r="M497" s="168"/>
      <c r="N497" s="73"/>
      <c r="O497" s="43" t="e">
        <f t="shared" si="54"/>
        <v>#VALUE!</v>
      </c>
    </row>
    <row r="498" spans="1:17" s="2" customFormat="1" ht="18.75" customHeight="1">
      <c r="A498" s="170"/>
      <c r="B498" s="241" t="s">
        <v>46</v>
      </c>
      <c r="C498" s="241"/>
      <c r="D498" s="241"/>
      <c r="E498" s="167"/>
      <c r="F498" s="167"/>
      <c r="G498" s="168"/>
      <c r="H498" s="168"/>
      <c r="I498" s="241" t="s">
        <v>41</v>
      </c>
      <c r="J498" s="241"/>
      <c r="K498" s="241"/>
      <c r="L498" s="167"/>
      <c r="M498" s="167"/>
      <c r="N498" s="73"/>
      <c r="O498" s="43" t="e">
        <f t="shared" si="54"/>
        <v>#VALUE!</v>
      </c>
      <c r="Q498" s="2" t="s">
        <v>10</v>
      </c>
    </row>
    <row r="499" spans="1:15" s="42" customFormat="1" ht="23.25" customHeight="1">
      <c r="A499" s="170" t="s">
        <v>42</v>
      </c>
      <c r="B499" s="242" t="s">
        <v>43</v>
      </c>
      <c r="C499" s="242"/>
      <c r="D499" s="242"/>
      <c r="E499" s="167"/>
      <c r="F499" s="167"/>
      <c r="G499" s="168"/>
      <c r="H499" s="168" t="s">
        <v>42</v>
      </c>
      <c r="I499" s="242" t="s">
        <v>44</v>
      </c>
      <c r="J499" s="242"/>
      <c r="K499" s="242"/>
      <c r="L499" s="171"/>
      <c r="M499" s="171"/>
      <c r="N499" s="73"/>
      <c r="O499" s="43" t="e">
        <f t="shared" si="54"/>
        <v>#VALUE!</v>
      </c>
    </row>
    <row r="500" spans="1:15" s="2" customFormat="1" ht="21">
      <c r="A500" s="170"/>
      <c r="B500" s="172"/>
      <c r="C500" s="172"/>
      <c r="D500" s="172"/>
      <c r="E500" s="167"/>
      <c r="F500" s="167"/>
      <c r="G500" s="168"/>
      <c r="H500" s="168"/>
      <c r="I500" s="172"/>
      <c r="J500" s="172"/>
      <c r="K500" s="172"/>
      <c r="L500" s="167"/>
      <c r="M500" s="167"/>
      <c r="N500" s="73"/>
      <c r="O500" s="43">
        <f t="shared" si="54"/>
        <v>0</v>
      </c>
    </row>
    <row r="501" spans="1:15" s="1" customFormat="1" ht="21">
      <c r="A501" s="243" t="s">
        <v>0</v>
      </c>
      <c r="B501" s="102" t="s">
        <v>1</v>
      </c>
      <c r="C501" s="259" t="s">
        <v>3</v>
      </c>
      <c r="D501" s="260"/>
      <c r="E501" s="261"/>
      <c r="F501" s="259" t="s">
        <v>4</v>
      </c>
      <c r="G501" s="260"/>
      <c r="H501" s="261"/>
      <c r="I501" s="259" t="s">
        <v>5</v>
      </c>
      <c r="J501" s="260"/>
      <c r="K501" s="261"/>
      <c r="L501" s="259" t="s">
        <v>6</v>
      </c>
      <c r="M501" s="260"/>
      <c r="N501" s="261"/>
      <c r="O501" s="43" t="e">
        <f t="shared" si="54"/>
        <v>#VALUE!</v>
      </c>
    </row>
    <row r="502" spans="1:15" s="3" customFormat="1" ht="21">
      <c r="A502" s="244"/>
      <c r="B502" s="102" t="s">
        <v>2</v>
      </c>
      <c r="C502" s="103" t="s">
        <v>180</v>
      </c>
      <c r="D502" s="103" t="s">
        <v>181</v>
      </c>
      <c r="E502" s="103" t="s">
        <v>182</v>
      </c>
      <c r="F502" s="103" t="s">
        <v>183</v>
      </c>
      <c r="G502" s="103" t="s">
        <v>184</v>
      </c>
      <c r="H502" s="104" t="s">
        <v>185</v>
      </c>
      <c r="I502" s="103" t="s">
        <v>186</v>
      </c>
      <c r="J502" s="103" t="s">
        <v>187</v>
      </c>
      <c r="K502" s="103" t="s">
        <v>188</v>
      </c>
      <c r="L502" s="103" t="s">
        <v>189</v>
      </c>
      <c r="M502" s="103" t="s">
        <v>190</v>
      </c>
      <c r="N502" s="103" t="s">
        <v>191</v>
      </c>
      <c r="O502" s="43" t="e">
        <f t="shared" si="54"/>
        <v>#VALUE!</v>
      </c>
    </row>
    <row r="503" spans="1:15" s="3" customFormat="1" ht="40.5" customHeight="1">
      <c r="A503" s="132" t="s">
        <v>358</v>
      </c>
      <c r="B503" s="110">
        <v>20000</v>
      </c>
      <c r="C503" s="107"/>
      <c r="D503" s="107"/>
      <c r="E503" s="107"/>
      <c r="F503" s="107"/>
      <c r="G503" s="107"/>
      <c r="H503" s="107">
        <v>20000</v>
      </c>
      <c r="I503" s="107"/>
      <c r="J503" s="107"/>
      <c r="K503" s="107"/>
      <c r="L503" s="107"/>
      <c r="M503" s="107"/>
      <c r="N503" s="107"/>
      <c r="O503" s="43">
        <f t="shared" si="54"/>
        <v>20000</v>
      </c>
    </row>
    <row r="504" spans="1:15" s="3" customFormat="1" ht="80.25" customHeight="1">
      <c r="A504" s="126" t="s">
        <v>359</v>
      </c>
      <c r="B504" s="110">
        <v>20000</v>
      </c>
      <c r="C504" s="107"/>
      <c r="D504" s="107"/>
      <c r="E504" s="107"/>
      <c r="F504" s="107"/>
      <c r="G504" s="107"/>
      <c r="H504" s="107"/>
      <c r="I504" s="107">
        <v>20000</v>
      </c>
      <c r="J504" s="107"/>
      <c r="K504" s="107"/>
      <c r="L504" s="107"/>
      <c r="M504" s="107"/>
      <c r="N504" s="107"/>
      <c r="O504" s="43">
        <f t="shared" si="54"/>
        <v>20000</v>
      </c>
    </row>
    <row r="505" spans="1:15" s="2" customFormat="1" ht="37.5">
      <c r="A505" s="126" t="s">
        <v>360</v>
      </c>
      <c r="B505" s="110">
        <v>20000</v>
      </c>
      <c r="C505" s="107"/>
      <c r="D505" s="107"/>
      <c r="E505" s="107"/>
      <c r="F505" s="107"/>
      <c r="G505" s="107">
        <v>20000</v>
      </c>
      <c r="H505" s="107"/>
      <c r="I505" s="107"/>
      <c r="J505" s="107"/>
      <c r="K505" s="107"/>
      <c r="L505" s="107"/>
      <c r="M505" s="107"/>
      <c r="N505" s="107"/>
      <c r="O505" s="43">
        <f t="shared" si="54"/>
        <v>20000</v>
      </c>
    </row>
    <row r="506" spans="1:15" s="2" customFormat="1" ht="56.25">
      <c r="A506" s="126" t="s">
        <v>361</v>
      </c>
      <c r="B506" s="110">
        <v>100000</v>
      </c>
      <c r="C506" s="107"/>
      <c r="D506" s="107"/>
      <c r="E506" s="107"/>
      <c r="F506" s="107"/>
      <c r="G506" s="107"/>
      <c r="H506" s="107"/>
      <c r="I506" s="107"/>
      <c r="J506" s="107">
        <v>100000</v>
      </c>
      <c r="K506" s="107"/>
      <c r="L506" s="107"/>
      <c r="M506" s="107"/>
      <c r="N506" s="107"/>
      <c r="O506" s="43">
        <f t="shared" si="54"/>
        <v>100000</v>
      </c>
    </row>
    <row r="507" spans="1:15" s="2" customFormat="1" ht="60.75" customHeight="1">
      <c r="A507" s="126" t="s">
        <v>362</v>
      </c>
      <c r="B507" s="110">
        <v>20000</v>
      </c>
      <c r="C507" s="107"/>
      <c r="D507" s="107"/>
      <c r="E507" s="107"/>
      <c r="F507" s="107"/>
      <c r="G507" s="107">
        <v>20000</v>
      </c>
      <c r="H507" s="107"/>
      <c r="I507" s="107"/>
      <c r="J507" s="107"/>
      <c r="K507" s="107"/>
      <c r="L507" s="107"/>
      <c r="M507" s="107"/>
      <c r="N507" s="107"/>
      <c r="O507" s="43">
        <f t="shared" si="54"/>
        <v>20000</v>
      </c>
    </row>
    <row r="508" spans="1:15" s="2" customFormat="1" ht="40.5" customHeight="1">
      <c r="A508" s="126" t="s">
        <v>363</v>
      </c>
      <c r="B508" s="110">
        <v>50000</v>
      </c>
      <c r="C508" s="107"/>
      <c r="D508" s="107"/>
      <c r="E508" s="107"/>
      <c r="F508" s="107"/>
      <c r="G508" s="107">
        <v>50000</v>
      </c>
      <c r="H508" s="107"/>
      <c r="I508" s="107"/>
      <c r="J508" s="107"/>
      <c r="K508" s="107"/>
      <c r="L508" s="107"/>
      <c r="M508" s="107"/>
      <c r="N508" s="107"/>
      <c r="O508" s="43">
        <f t="shared" si="54"/>
        <v>50000</v>
      </c>
    </row>
    <row r="509" spans="1:15" s="2" customFormat="1" ht="56.25">
      <c r="A509" s="126" t="s">
        <v>364</v>
      </c>
      <c r="B509" s="110">
        <v>50000</v>
      </c>
      <c r="C509" s="107"/>
      <c r="D509" s="107"/>
      <c r="E509" s="107"/>
      <c r="F509" s="107"/>
      <c r="G509" s="107"/>
      <c r="H509" s="107">
        <v>50000</v>
      </c>
      <c r="I509" s="107"/>
      <c r="J509" s="107"/>
      <c r="K509" s="107"/>
      <c r="L509" s="107"/>
      <c r="M509" s="107"/>
      <c r="N509" s="107"/>
      <c r="O509" s="43">
        <f t="shared" si="54"/>
        <v>50000</v>
      </c>
    </row>
    <row r="510" spans="1:15" s="2" customFormat="1" ht="21">
      <c r="A510" s="126" t="s">
        <v>365</v>
      </c>
      <c r="B510" s="110">
        <v>50000</v>
      </c>
      <c r="C510" s="107"/>
      <c r="D510" s="107"/>
      <c r="E510" s="107"/>
      <c r="F510" s="107"/>
      <c r="G510" s="107"/>
      <c r="H510" s="107"/>
      <c r="I510" s="107">
        <v>50000</v>
      </c>
      <c r="J510" s="107"/>
      <c r="K510" s="107"/>
      <c r="L510" s="107"/>
      <c r="M510" s="107"/>
      <c r="N510" s="107"/>
      <c r="O510" s="43">
        <f t="shared" si="54"/>
        <v>50000</v>
      </c>
    </row>
    <row r="511" spans="1:15" s="2" customFormat="1" ht="37.5">
      <c r="A511" s="126" t="s">
        <v>366</v>
      </c>
      <c r="B511" s="110">
        <v>50000</v>
      </c>
      <c r="C511" s="107"/>
      <c r="D511" s="107"/>
      <c r="E511" s="107"/>
      <c r="F511" s="107"/>
      <c r="G511" s="107"/>
      <c r="H511" s="107"/>
      <c r="I511" s="107">
        <v>50000</v>
      </c>
      <c r="J511" s="107"/>
      <c r="K511" s="107"/>
      <c r="L511" s="107"/>
      <c r="M511" s="107"/>
      <c r="N511" s="107"/>
      <c r="O511" s="43">
        <f t="shared" si="54"/>
        <v>50000</v>
      </c>
    </row>
    <row r="512" spans="1:15" s="41" customFormat="1" ht="21">
      <c r="A512" s="179"/>
      <c r="B512" s="112"/>
      <c r="C512" s="195"/>
      <c r="D512" s="195"/>
      <c r="E512" s="195"/>
      <c r="F512" s="195"/>
      <c r="G512" s="195"/>
      <c r="H512" s="195"/>
      <c r="I512" s="195"/>
      <c r="J512" s="196"/>
      <c r="K512" s="195"/>
      <c r="L512" s="195"/>
      <c r="M512" s="195"/>
      <c r="N512" s="195"/>
      <c r="O512" s="43">
        <f t="shared" si="54"/>
        <v>0</v>
      </c>
    </row>
    <row r="513" spans="1:17" s="19" customFormat="1" ht="21">
      <c r="A513" s="170" t="s">
        <v>38</v>
      </c>
      <c r="B513" s="169"/>
      <c r="C513" s="169"/>
      <c r="D513" s="169"/>
      <c r="E513" s="167" t="s">
        <v>39</v>
      </c>
      <c r="F513" s="167"/>
      <c r="G513" s="167"/>
      <c r="H513" s="168" t="s">
        <v>38</v>
      </c>
      <c r="I513" s="168" t="s">
        <v>10</v>
      </c>
      <c r="J513" s="168"/>
      <c r="K513" s="169"/>
      <c r="L513" s="168" t="s">
        <v>40</v>
      </c>
      <c r="M513" s="168"/>
      <c r="N513" s="180"/>
      <c r="O513" s="43" t="e">
        <f t="shared" si="54"/>
        <v>#VALUE!</v>
      </c>
      <c r="Q513" s="19" t="s">
        <v>10</v>
      </c>
    </row>
    <row r="514" spans="1:15" s="19" customFormat="1" ht="21">
      <c r="A514" s="170" t="s">
        <v>42</v>
      </c>
      <c r="B514" s="241" t="s">
        <v>46</v>
      </c>
      <c r="C514" s="241"/>
      <c r="D514" s="241"/>
      <c r="E514" s="167"/>
      <c r="F514" s="167"/>
      <c r="G514" s="168"/>
      <c r="H514" s="168"/>
      <c r="I514" s="241" t="s">
        <v>41</v>
      </c>
      <c r="J514" s="241"/>
      <c r="K514" s="241"/>
      <c r="L514" s="167"/>
      <c r="M514" s="167"/>
      <c r="N514" s="178"/>
      <c r="O514" s="43" t="e">
        <f t="shared" si="54"/>
        <v>#VALUE!</v>
      </c>
    </row>
    <row r="515" spans="1:15" s="19" customFormat="1" ht="21">
      <c r="A515" s="129"/>
      <c r="B515" s="242" t="s">
        <v>43</v>
      </c>
      <c r="C515" s="242"/>
      <c r="D515" s="242"/>
      <c r="E515" s="167"/>
      <c r="F515" s="167"/>
      <c r="G515" s="168"/>
      <c r="H515" s="168" t="s">
        <v>42</v>
      </c>
      <c r="I515" s="242" t="s">
        <v>44</v>
      </c>
      <c r="J515" s="242"/>
      <c r="K515" s="242"/>
      <c r="L515" s="171"/>
      <c r="M515" s="171"/>
      <c r="N515" s="111"/>
      <c r="O515" s="43" t="e">
        <f t="shared" si="54"/>
        <v>#VALUE!</v>
      </c>
    </row>
    <row r="516" spans="1:15" s="19" customFormat="1" ht="21">
      <c r="A516" s="243" t="s">
        <v>0</v>
      </c>
      <c r="B516" s="102" t="s">
        <v>1</v>
      </c>
      <c r="C516" s="259" t="s">
        <v>3</v>
      </c>
      <c r="D516" s="260"/>
      <c r="E516" s="261"/>
      <c r="F516" s="259" t="s">
        <v>4</v>
      </c>
      <c r="G516" s="260"/>
      <c r="H516" s="261"/>
      <c r="I516" s="259" t="s">
        <v>5</v>
      </c>
      <c r="J516" s="260"/>
      <c r="K516" s="261"/>
      <c r="L516" s="259" t="s">
        <v>6</v>
      </c>
      <c r="M516" s="260"/>
      <c r="N516" s="261"/>
      <c r="O516" s="43" t="e">
        <f t="shared" si="54"/>
        <v>#VALUE!</v>
      </c>
    </row>
    <row r="517" spans="1:15" s="19" customFormat="1" ht="78" customHeight="1">
      <c r="A517" s="244"/>
      <c r="B517" s="102" t="s">
        <v>2</v>
      </c>
      <c r="C517" s="103" t="s">
        <v>180</v>
      </c>
      <c r="D517" s="103" t="s">
        <v>181</v>
      </c>
      <c r="E517" s="103" t="s">
        <v>182</v>
      </c>
      <c r="F517" s="103" t="s">
        <v>183</v>
      </c>
      <c r="G517" s="103" t="s">
        <v>184</v>
      </c>
      <c r="H517" s="104" t="s">
        <v>185</v>
      </c>
      <c r="I517" s="103" t="s">
        <v>186</v>
      </c>
      <c r="J517" s="103" t="s">
        <v>187</v>
      </c>
      <c r="K517" s="103" t="s">
        <v>188</v>
      </c>
      <c r="L517" s="103" t="s">
        <v>189</v>
      </c>
      <c r="M517" s="103" t="s">
        <v>190</v>
      </c>
      <c r="N517" s="103" t="s">
        <v>191</v>
      </c>
      <c r="O517" s="43" t="e">
        <f t="shared" si="54"/>
        <v>#VALUE!</v>
      </c>
    </row>
    <row r="518" spans="1:15" s="19" customFormat="1" ht="39.75" customHeight="1">
      <c r="A518" s="132" t="s">
        <v>367</v>
      </c>
      <c r="B518" s="110">
        <v>100000</v>
      </c>
      <c r="C518" s="130"/>
      <c r="D518" s="130"/>
      <c r="E518" s="130"/>
      <c r="F518" s="130"/>
      <c r="G518" s="130"/>
      <c r="H518" s="133">
        <v>100000</v>
      </c>
      <c r="I518" s="130"/>
      <c r="J518" s="131"/>
      <c r="K518" s="130"/>
      <c r="L518" s="130"/>
      <c r="M518" s="130"/>
      <c r="N518" s="130"/>
      <c r="O518" s="43">
        <f t="shared" si="54"/>
        <v>100000</v>
      </c>
    </row>
    <row r="519" spans="1:15" s="19" customFormat="1" ht="42" customHeight="1">
      <c r="A519" s="132" t="s">
        <v>368</v>
      </c>
      <c r="B519" s="110">
        <v>50000</v>
      </c>
      <c r="C519" s="130"/>
      <c r="D519" s="130"/>
      <c r="E519" s="110"/>
      <c r="F519" s="130"/>
      <c r="G519" s="130"/>
      <c r="H519" s="110"/>
      <c r="I519" s="130">
        <v>50000</v>
      </c>
      <c r="J519" s="131"/>
      <c r="K519" s="130"/>
      <c r="L519" s="130"/>
      <c r="M519" s="130"/>
      <c r="N519" s="130"/>
      <c r="O519" s="43">
        <f t="shared" si="54"/>
        <v>50000</v>
      </c>
    </row>
    <row r="520" spans="1:15" s="19" customFormat="1" ht="23.25" customHeight="1">
      <c r="A520" s="132" t="s">
        <v>117</v>
      </c>
      <c r="B520" s="110">
        <v>100000</v>
      </c>
      <c r="C520" s="130"/>
      <c r="D520" s="130"/>
      <c r="E520" s="110">
        <v>25000</v>
      </c>
      <c r="F520" s="130"/>
      <c r="G520" s="133"/>
      <c r="H520" s="110">
        <v>25000</v>
      </c>
      <c r="I520" s="130"/>
      <c r="J520" s="131"/>
      <c r="K520" s="130">
        <v>25000</v>
      </c>
      <c r="L520" s="130"/>
      <c r="M520" s="130"/>
      <c r="N520" s="130">
        <v>25000</v>
      </c>
      <c r="O520" s="43">
        <f t="shared" si="54"/>
        <v>100000</v>
      </c>
    </row>
    <row r="521" spans="1:15" s="19" customFormat="1" ht="21">
      <c r="A521" s="132" t="s">
        <v>119</v>
      </c>
      <c r="B521" s="110">
        <v>80000</v>
      </c>
      <c r="C521" s="130"/>
      <c r="D521" s="130"/>
      <c r="E521" s="110">
        <v>20000</v>
      </c>
      <c r="F521" s="133"/>
      <c r="G521" s="130"/>
      <c r="H521" s="110">
        <v>20000</v>
      </c>
      <c r="I521" s="130"/>
      <c r="J521" s="131"/>
      <c r="K521" s="130">
        <v>20000</v>
      </c>
      <c r="L521" s="133"/>
      <c r="M521" s="130"/>
      <c r="N521" s="130">
        <v>20000</v>
      </c>
      <c r="O521" s="43">
        <f t="shared" si="54"/>
        <v>80000</v>
      </c>
    </row>
    <row r="522" spans="1:15" s="38" customFormat="1" ht="21">
      <c r="A522" s="132" t="s">
        <v>335</v>
      </c>
      <c r="B522" s="110">
        <f>B523+B524</f>
        <v>120000</v>
      </c>
      <c r="C522" s="130"/>
      <c r="D522" s="130"/>
      <c r="E522" s="110">
        <f>E523+E524</f>
        <v>30000</v>
      </c>
      <c r="F522" s="110"/>
      <c r="G522" s="110"/>
      <c r="H522" s="110">
        <f aca="true" t="shared" si="58" ref="H522:N522">H523+H524</f>
        <v>30000</v>
      </c>
      <c r="I522" s="110"/>
      <c r="J522" s="110"/>
      <c r="K522" s="110">
        <f t="shared" si="58"/>
        <v>30000</v>
      </c>
      <c r="L522" s="110"/>
      <c r="M522" s="110"/>
      <c r="N522" s="110">
        <f t="shared" si="58"/>
        <v>30000</v>
      </c>
      <c r="O522" s="43">
        <f t="shared" si="54"/>
        <v>120000</v>
      </c>
    </row>
    <row r="523" spans="1:15" s="38" customFormat="1" ht="21">
      <c r="A523" s="132" t="s">
        <v>120</v>
      </c>
      <c r="B523" s="110">
        <v>100000</v>
      </c>
      <c r="C523" s="130"/>
      <c r="D523" s="130"/>
      <c r="E523" s="110">
        <v>25000</v>
      </c>
      <c r="F523" s="133"/>
      <c r="G523" s="130"/>
      <c r="H523" s="110">
        <v>25000</v>
      </c>
      <c r="I523" s="133"/>
      <c r="J523" s="131"/>
      <c r="K523" s="130">
        <v>25000</v>
      </c>
      <c r="L523" s="133"/>
      <c r="M523" s="130"/>
      <c r="N523" s="130">
        <v>25000</v>
      </c>
      <c r="O523" s="43">
        <f t="shared" si="54"/>
        <v>100000</v>
      </c>
    </row>
    <row r="524" spans="1:15" s="38" customFormat="1" ht="21">
      <c r="A524" s="132" t="s">
        <v>122</v>
      </c>
      <c r="B524" s="110">
        <v>20000</v>
      </c>
      <c r="C524" s="130"/>
      <c r="D524" s="130"/>
      <c r="E524" s="110">
        <v>5000</v>
      </c>
      <c r="F524" s="130"/>
      <c r="G524" s="130"/>
      <c r="H524" s="110">
        <v>5000</v>
      </c>
      <c r="I524" s="130"/>
      <c r="J524" s="131"/>
      <c r="K524" s="130">
        <v>5000</v>
      </c>
      <c r="L524" s="130"/>
      <c r="M524" s="130"/>
      <c r="N524" s="130">
        <v>5000</v>
      </c>
      <c r="O524" s="43">
        <f t="shared" si="54"/>
        <v>20000</v>
      </c>
    </row>
    <row r="525" spans="1:15" s="38" customFormat="1" ht="19.5" customHeight="1">
      <c r="A525" s="132" t="s">
        <v>369</v>
      </c>
      <c r="B525" s="110">
        <v>15000</v>
      </c>
      <c r="C525" s="130"/>
      <c r="D525" s="130"/>
      <c r="E525" s="110">
        <v>15000</v>
      </c>
      <c r="F525" s="130"/>
      <c r="G525" s="130"/>
      <c r="H525" s="110"/>
      <c r="I525" s="130"/>
      <c r="J525" s="131"/>
      <c r="K525" s="130"/>
      <c r="L525" s="130"/>
      <c r="M525" s="130"/>
      <c r="N525" s="130"/>
      <c r="O525" s="43">
        <f t="shared" si="54"/>
        <v>15000</v>
      </c>
    </row>
    <row r="526" spans="1:15" s="38" customFormat="1" ht="37.5">
      <c r="A526" s="132" t="s">
        <v>370</v>
      </c>
      <c r="B526" s="110">
        <v>15000</v>
      </c>
      <c r="C526" s="130"/>
      <c r="D526" s="130"/>
      <c r="E526" s="130">
        <v>15000</v>
      </c>
      <c r="F526" s="130"/>
      <c r="G526" s="130"/>
      <c r="H526" s="130"/>
      <c r="I526" s="130"/>
      <c r="J526" s="131"/>
      <c r="K526" s="130"/>
      <c r="L526" s="130"/>
      <c r="M526" s="130"/>
      <c r="N526" s="130"/>
      <c r="O526" s="43">
        <f t="shared" si="54"/>
        <v>15000</v>
      </c>
    </row>
    <row r="527" spans="1:15" s="19" customFormat="1" ht="21">
      <c r="A527" s="132" t="s">
        <v>371</v>
      </c>
      <c r="B527" s="110">
        <v>100000</v>
      </c>
      <c r="C527" s="130"/>
      <c r="D527" s="130"/>
      <c r="E527" s="130">
        <v>20000</v>
      </c>
      <c r="F527" s="130"/>
      <c r="G527" s="130">
        <v>40000</v>
      </c>
      <c r="H527" s="130"/>
      <c r="I527" s="130"/>
      <c r="J527" s="131">
        <v>20000</v>
      </c>
      <c r="K527" s="130"/>
      <c r="L527" s="130"/>
      <c r="M527" s="130">
        <v>20000</v>
      </c>
      <c r="N527" s="130"/>
      <c r="O527" s="43">
        <f t="shared" si="54"/>
        <v>100000</v>
      </c>
    </row>
    <row r="528" spans="1:15" s="19" customFormat="1" ht="21">
      <c r="A528" s="132" t="s">
        <v>372</v>
      </c>
      <c r="B528" s="110">
        <v>100000</v>
      </c>
      <c r="C528" s="130"/>
      <c r="D528" s="130"/>
      <c r="E528" s="130">
        <v>20000</v>
      </c>
      <c r="F528" s="133"/>
      <c r="G528" s="130">
        <v>40000</v>
      </c>
      <c r="H528" s="130"/>
      <c r="I528" s="130"/>
      <c r="J528" s="131">
        <v>20000</v>
      </c>
      <c r="K528" s="130"/>
      <c r="L528" s="130"/>
      <c r="M528" s="130">
        <v>20000</v>
      </c>
      <c r="N528" s="130"/>
      <c r="O528" s="43">
        <f t="shared" si="54"/>
        <v>100000</v>
      </c>
    </row>
    <row r="529" spans="1:15" s="19" customFormat="1" ht="21">
      <c r="A529" s="210"/>
      <c r="B529" s="211"/>
      <c r="C529" s="212"/>
      <c r="D529" s="212"/>
      <c r="E529" s="212"/>
      <c r="F529" s="212"/>
      <c r="G529" s="212"/>
      <c r="H529" s="212"/>
      <c r="I529" s="212"/>
      <c r="J529" s="213"/>
      <c r="K529" s="212"/>
      <c r="L529" s="212"/>
      <c r="M529" s="212"/>
      <c r="N529" s="212"/>
      <c r="O529" s="43">
        <f t="shared" si="54"/>
        <v>0</v>
      </c>
    </row>
    <row r="530" spans="1:15" s="19" customFormat="1" ht="21">
      <c r="A530" s="179"/>
      <c r="B530" s="112"/>
      <c r="C530" s="195"/>
      <c r="D530" s="195"/>
      <c r="E530" s="195"/>
      <c r="F530" s="195"/>
      <c r="G530" s="195"/>
      <c r="H530" s="195"/>
      <c r="I530" s="195"/>
      <c r="J530" s="196"/>
      <c r="K530" s="195"/>
      <c r="L530" s="195"/>
      <c r="M530" s="195"/>
      <c r="N530" s="195"/>
      <c r="O530" s="43">
        <f t="shared" si="54"/>
        <v>0</v>
      </c>
    </row>
    <row r="531" spans="1:15" s="19" customFormat="1" ht="21">
      <c r="A531" s="179"/>
      <c r="B531" s="112"/>
      <c r="C531" s="195"/>
      <c r="D531" s="195"/>
      <c r="E531" s="195"/>
      <c r="F531" s="195"/>
      <c r="G531" s="195"/>
      <c r="H531" s="195"/>
      <c r="I531" s="195"/>
      <c r="J531" s="196"/>
      <c r="K531" s="195"/>
      <c r="L531" s="195"/>
      <c r="M531" s="195"/>
      <c r="N531" s="195"/>
      <c r="O531" s="43">
        <f t="shared" si="54"/>
        <v>0</v>
      </c>
    </row>
    <row r="532" spans="1:15" s="19" customFormat="1" ht="21">
      <c r="A532" s="170" t="s">
        <v>38</v>
      </c>
      <c r="B532" s="169"/>
      <c r="C532" s="169"/>
      <c r="D532" s="169"/>
      <c r="E532" s="167" t="s">
        <v>39</v>
      </c>
      <c r="F532" s="167"/>
      <c r="G532" s="167"/>
      <c r="H532" s="168" t="s">
        <v>38</v>
      </c>
      <c r="I532" s="168" t="s">
        <v>10</v>
      </c>
      <c r="J532" s="168"/>
      <c r="K532" s="169"/>
      <c r="L532" s="168" t="s">
        <v>40</v>
      </c>
      <c r="M532" s="168"/>
      <c r="N532" s="180"/>
      <c r="O532" s="43" t="e">
        <f t="shared" si="54"/>
        <v>#VALUE!</v>
      </c>
    </row>
    <row r="533" spans="1:15" s="19" customFormat="1" ht="21">
      <c r="A533" s="170" t="s">
        <v>42</v>
      </c>
      <c r="B533" s="241" t="s">
        <v>46</v>
      </c>
      <c r="C533" s="241"/>
      <c r="D533" s="241"/>
      <c r="E533" s="167"/>
      <c r="F533" s="167"/>
      <c r="G533" s="168"/>
      <c r="H533" s="168"/>
      <c r="I533" s="241" t="s">
        <v>41</v>
      </c>
      <c r="J533" s="241"/>
      <c r="K533" s="241"/>
      <c r="L533" s="167"/>
      <c r="M533" s="167"/>
      <c r="N533" s="178"/>
      <c r="O533" s="43" t="e">
        <f t="shared" si="54"/>
        <v>#VALUE!</v>
      </c>
    </row>
    <row r="534" spans="1:15" s="19" customFormat="1" ht="21">
      <c r="A534" s="129"/>
      <c r="B534" s="242" t="s">
        <v>43</v>
      </c>
      <c r="C534" s="242"/>
      <c r="D534" s="242"/>
      <c r="E534" s="167"/>
      <c r="F534" s="167"/>
      <c r="G534" s="168"/>
      <c r="H534" s="168" t="s">
        <v>42</v>
      </c>
      <c r="I534" s="242" t="s">
        <v>44</v>
      </c>
      <c r="J534" s="242"/>
      <c r="K534" s="242"/>
      <c r="L534" s="171"/>
      <c r="M534" s="171"/>
      <c r="N534" s="111"/>
      <c r="O534" s="43" t="e">
        <f t="shared" si="54"/>
        <v>#VALUE!</v>
      </c>
    </row>
    <row r="535" spans="1:15" s="19" customFormat="1" ht="21">
      <c r="A535" s="129"/>
      <c r="B535" s="172"/>
      <c r="C535" s="172"/>
      <c r="D535" s="172"/>
      <c r="E535" s="167"/>
      <c r="F535" s="167"/>
      <c r="G535" s="168"/>
      <c r="H535" s="168"/>
      <c r="I535" s="172"/>
      <c r="J535" s="172"/>
      <c r="K535" s="172"/>
      <c r="L535" s="171"/>
      <c r="M535" s="171"/>
      <c r="N535" s="111"/>
      <c r="O535" s="43">
        <f t="shared" si="54"/>
        <v>0</v>
      </c>
    </row>
    <row r="536" spans="1:15" s="19" customFormat="1" ht="21">
      <c r="A536" s="129"/>
      <c r="B536" s="172"/>
      <c r="C536" s="172"/>
      <c r="D536" s="172"/>
      <c r="E536" s="167"/>
      <c r="F536" s="167"/>
      <c r="G536" s="168"/>
      <c r="H536" s="168"/>
      <c r="I536" s="172"/>
      <c r="J536" s="172"/>
      <c r="K536" s="172"/>
      <c r="L536" s="171"/>
      <c r="M536" s="171"/>
      <c r="N536" s="111"/>
      <c r="O536" s="43">
        <f t="shared" si="54"/>
        <v>0</v>
      </c>
    </row>
    <row r="537" spans="1:15" s="19" customFormat="1" ht="21">
      <c r="A537" s="243" t="s">
        <v>0</v>
      </c>
      <c r="B537" s="102" t="s">
        <v>1</v>
      </c>
      <c r="C537" s="259" t="s">
        <v>3</v>
      </c>
      <c r="D537" s="260"/>
      <c r="E537" s="261"/>
      <c r="F537" s="259" t="s">
        <v>4</v>
      </c>
      <c r="G537" s="260"/>
      <c r="H537" s="261"/>
      <c r="I537" s="259" t="s">
        <v>5</v>
      </c>
      <c r="J537" s="260"/>
      <c r="K537" s="261"/>
      <c r="L537" s="259" t="s">
        <v>6</v>
      </c>
      <c r="M537" s="260"/>
      <c r="N537" s="261"/>
      <c r="O537" s="43" t="e">
        <f t="shared" si="54"/>
        <v>#VALUE!</v>
      </c>
    </row>
    <row r="538" spans="1:15" s="19" customFormat="1" ht="21">
      <c r="A538" s="244"/>
      <c r="B538" s="102" t="s">
        <v>2</v>
      </c>
      <c r="C538" s="103" t="s">
        <v>180</v>
      </c>
      <c r="D538" s="103" t="s">
        <v>181</v>
      </c>
      <c r="E538" s="103" t="s">
        <v>182</v>
      </c>
      <c r="F538" s="103" t="s">
        <v>183</v>
      </c>
      <c r="G538" s="103" t="s">
        <v>184</v>
      </c>
      <c r="H538" s="104" t="s">
        <v>185</v>
      </c>
      <c r="I538" s="103" t="s">
        <v>186</v>
      </c>
      <c r="J538" s="103" t="s">
        <v>187</v>
      </c>
      <c r="K538" s="103" t="s">
        <v>188</v>
      </c>
      <c r="L538" s="103" t="s">
        <v>189</v>
      </c>
      <c r="M538" s="103" t="s">
        <v>190</v>
      </c>
      <c r="N538" s="103" t="s">
        <v>191</v>
      </c>
      <c r="O538" s="43" t="e">
        <f t="shared" si="54"/>
        <v>#VALUE!</v>
      </c>
    </row>
    <row r="539" spans="1:15" s="19" customFormat="1" ht="21">
      <c r="A539" s="132" t="s">
        <v>374</v>
      </c>
      <c r="B539" s="110">
        <f>B540+B541+B542+B543+B544+B545+B546+B547+B549</f>
        <v>24197270</v>
      </c>
      <c r="C539" s="238">
        <f aca="true" t="shared" si="59" ref="C539:N539">C540+C541+C542+C543+C544+C545+C546+C547+C549</f>
        <v>1879166</v>
      </c>
      <c r="D539" s="110">
        <f t="shared" si="59"/>
        <v>1891436</v>
      </c>
      <c r="E539" s="238">
        <f t="shared" si="59"/>
        <v>2379166</v>
      </c>
      <c r="F539" s="110">
        <f t="shared" si="59"/>
        <v>1879166</v>
      </c>
      <c r="G539" s="110">
        <f t="shared" si="59"/>
        <v>1889166</v>
      </c>
      <c r="H539" s="238">
        <f t="shared" si="59"/>
        <v>1879166</v>
      </c>
      <c r="I539" s="110">
        <f t="shared" si="59"/>
        <v>2379166</v>
      </c>
      <c r="J539" s="110">
        <f t="shared" si="59"/>
        <v>1879166</v>
      </c>
      <c r="K539" s="110">
        <f t="shared" si="59"/>
        <v>1879166</v>
      </c>
      <c r="L539" s="110">
        <f t="shared" si="59"/>
        <v>1879166</v>
      </c>
      <c r="M539" s="110">
        <f t="shared" si="59"/>
        <v>2029166</v>
      </c>
      <c r="N539" s="110">
        <f t="shared" si="59"/>
        <v>2354174</v>
      </c>
      <c r="O539" s="43">
        <f t="shared" si="54"/>
        <v>24197270</v>
      </c>
    </row>
    <row r="540" spans="1:15" s="19" customFormat="1" ht="21">
      <c r="A540" s="132" t="s">
        <v>375</v>
      </c>
      <c r="B540" s="110">
        <v>300000</v>
      </c>
      <c r="C540" s="130">
        <v>25000</v>
      </c>
      <c r="D540" s="130">
        <v>25000</v>
      </c>
      <c r="E540" s="130">
        <v>25000</v>
      </c>
      <c r="F540" s="130">
        <v>25000</v>
      </c>
      <c r="G540" s="130">
        <v>25000</v>
      </c>
      <c r="H540" s="130">
        <v>25000</v>
      </c>
      <c r="I540" s="130">
        <v>25000</v>
      </c>
      <c r="J540" s="130">
        <v>25000</v>
      </c>
      <c r="K540" s="130">
        <v>25000</v>
      </c>
      <c r="L540" s="130">
        <v>25000</v>
      </c>
      <c r="M540" s="130">
        <v>25000</v>
      </c>
      <c r="N540" s="130">
        <v>25000</v>
      </c>
      <c r="O540" s="43">
        <f t="shared" si="54"/>
        <v>300000</v>
      </c>
    </row>
    <row r="541" spans="1:15" s="19" customFormat="1" ht="21">
      <c r="A541" s="132" t="s">
        <v>376</v>
      </c>
      <c r="B541" s="110">
        <v>12270</v>
      </c>
      <c r="C541" s="130"/>
      <c r="D541" s="130">
        <v>12270</v>
      </c>
      <c r="E541" s="130"/>
      <c r="F541" s="133"/>
      <c r="G541" s="130"/>
      <c r="H541" s="130"/>
      <c r="I541" s="130"/>
      <c r="J541" s="131"/>
      <c r="K541" s="130"/>
      <c r="L541" s="130"/>
      <c r="M541" s="130"/>
      <c r="N541" s="130"/>
      <c r="O541" s="43">
        <f t="shared" si="54"/>
        <v>12270</v>
      </c>
    </row>
    <row r="542" spans="1:15" s="19" customFormat="1" ht="21">
      <c r="A542" s="126" t="s">
        <v>377</v>
      </c>
      <c r="B542" s="110">
        <v>17000000</v>
      </c>
      <c r="C542" s="237">
        <v>1416666</v>
      </c>
      <c r="D542" s="237">
        <v>1416666</v>
      </c>
      <c r="E542" s="237">
        <v>1416666</v>
      </c>
      <c r="F542" s="237">
        <v>1416666</v>
      </c>
      <c r="G542" s="237">
        <v>1416666</v>
      </c>
      <c r="H542" s="237">
        <v>1416666</v>
      </c>
      <c r="I542" s="237">
        <v>1416666</v>
      </c>
      <c r="J542" s="237">
        <v>1416666</v>
      </c>
      <c r="K542" s="237">
        <v>1416666</v>
      </c>
      <c r="L542" s="237">
        <v>1416666</v>
      </c>
      <c r="M542" s="237">
        <v>1416666</v>
      </c>
      <c r="N542" s="237">
        <v>1416674</v>
      </c>
      <c r="O542" s="43">
        <f t="shared" si="54"/>
        <v>17000000</v>
      </c>
    </row>
    <row r="543" spans="1:15" s="38" customFormat="1" ht="21">
      <c r="A543" s="126" t="s">
        <v>378</v>
      </c>
      <c r="B543" s="135">
        <v>5100000</v>
      </c>
      <c r="C543" s="136">
        <v>425000</v>
      </c>
      <c r="D543" s="136">
        <v>425000</v>
      </c>
      <c r="E543" s="136">
        <v>425000</v>
      </c>
      <c r="F543" s="136">
        <v>425000</v>
      </c>
      <c r="G543" s="136">
        <v>425000</v>
      </c>
      <c r="H543" s="136">
        <v>425000</v>
      </c>
      <c r="I543" s="136">
        <v>425000</v>
      </c>
      <c r="J543" s="136">
        <v>425000</v>
      </c>
      <c r="K543" s="136">
        <v>425000</v>
      </c>
      <c r="L543" s="136">
        <v>425000</v>
      </c>
      <c r="M543" s="136">
        <v>425000</v>
      </c>
      <c r="N543" s="136">
        <v>425000</v>
      </c>
      <c r="O543" s="43">
        <f t="shared" si="54"/>
        <v>5100000</v>
      </c>
    </row>
    <row r="544" spans="1:15" s="38" customFormat="1" ht="21">
      <c r="A544" s="126" t="s">
        <v>379</v>
      </c>
      <c r="B544" s="135">
        <v>150000</v>
      </c>
      <c r="C544" s="136">
        <v>12500</v>
      </c>
      <c r="D544" s="136">
        <v>12500</v>
      </c>
      <c r="E544" s="136">
        <v>12500</v>
      </c>
      <c r="F544" s="136">
        <v>12500</v>
      </c>
      <c r="G544" s="136">
        <v>12500</v>
      </c>
      <c r="H544" s="136">
        <v>12500</v>
      </c>
      <c r="I544" s="136">
        <v>12500</v>
      </c>
      <c r="J544" s="136">
        <v>12500</v>
      </c>
      <c r="K544" s="136">
        <v>12500</v>
      </c>
      <c r="L544" s="136">
        <v>12500</v>
      </c>
      <c r="M544" s="136">
        <v>12500</v>
      </c>
      <c r="N544" s="136">
        <v>12500</v>
      </c>
      <c r="O544" s="43">
        <f t="shared" si="54"/>
        <v>150000</v>
      </c>
    </row>
    <row r="545" spans="1:15" s="38" customFormat="1" ht="21">
      <c r="A545" s="132" t="s">
        <v>380</v>
      </c>
      <c r="B545" s="110">
        <v>150000</v>
      </c>
      <c r="C545" s="133"/>
      <c r="D545" s="133"/>
      <c r="E545" s="133"/>
      <c r="F545" s="133"/>
      <c r="G545" s="133"/>
      <c r="H545" s="133"/>
      <c r="I545" s="133"/>
      <c r="J545" s="134"/>
      <c r="K545" s="133"/>
      <c r="L545" s="133"/>
      <c r="M545" s="133">
        <v>150000</v>
      </c>
      <c r="N545" s="133"/>
      <c r="O545" s="43">
        <f>C545+D545+E545+F545+G545+H545+I545+J545+K545+L545+M545+N545</f>
        <v>150000</v>
      </c>
    </row>
    <row r="546" spans="1:15" s="38" customFormat="1" ht="37.5">
      <c r="A546" s="132" t="s">
        <v>381</v>
      </c>
      <c r="B546" s="110">
        <v>1460000</v>
      </c>
      <c r="C546" s="133"/>
      <c r="D546" s="133"/>
      <c r="E546" s="133">
        <v>500000</v>
      </c>
      <c r="F546" s="133"/>
      <c r="G546" s="133"/>
      <c r="H546" s="133"/>
      <c r="I546" s="133">
        <v>500000</v>
      </c>
      <c r="J546" s="134"/>
      <c r="K546" s="133"/>
      <c r="L546" s="133"/>
      <c r="M546" s="133"/>
      <c r="N546" s="133">
        <v>460000</v>
      </c>
      <c r="O546" s="43">
        <f>C546+D546+E546+F546+G546+H546+I546+J546+K546+L546+M546+N546</f>
        <v>1460000</v>
      </c>
    </row>
    <row r="547" spans="1:15" s="38" customFormat="1" ht="21">
      <c r="A547" s="132" t="s">
        <v>382</v>
      </c>
      <c r="B547" s="110">
        <v>10000</v>
      </c>
      <c r="C547" s="133"/>
      <c r="D547" s="133"/>
      <c r="E547" s="133"/>
      <c r="F547" s="133"/>
      <c r="G547" s="133">
        <v>10000</v>
      </c>
      <c r="H547" s="133"/>
      <c r="I547" s="133"/>
      <c r="J547" s="134"/>
      <c r="K547" s="133"/>
      <c r="L547" s="133"/>
      <c r="M547" s="133"/>
      <c r="N547" s="133"/>
      <c r="O547" s="43">
        <f>C547+D547+E547+F547+G547+H547+I547+J547+K547+L547+M547+N547</f>
        <v>10000</v>
      </c>
    </row>
    <row r="548" spans="1:15" s="38" customFormat="1" ht="37.5">
      <c r="A548" s="132" t="s">
        <v>383</v>
      </c>
      <c r="B548" s="110">
        <v>354585</v>
      </c>
      <c r="C548" s="133"/>
      <c r="D548" s="133">
        <v>354585</v>
      </c>
      <c r="E548" s="133"/>
      <c r="F548" s="133"/>
      <c r="G548" s="133"/>
      <c r="H548" s="133"/>
      <c r="I548" s="133"/>
      <c r="J548" s="134"/>
      <c r="K548" s="133"/>
      <c r="L548" s="133"/>
      <c r="M548" s="133"/>
      <c r="N548" s="133"/>
      <c r="O548" s="43">
        <f>C548+D548+E548+F548+G548+H548+I548+J548+K548+L548+M548+N548</f>
        <v>354585</v>
      </c>
    </row>
    <row r="549" spans="1:15" s="38" customFormat="1" ht="56.25">
      <c r="A549" s="132" t="s">
        <v>384</v>
      </c>
      <c r="B549" s="110">
        <v>15000</v>
      </c>
      <c r="C549" s="133"/>
      <c r="D549" s="133"/>
      <c r="E549" s="133"/>
      <c r="F549" s="133"/>
      <c r="G549" s="133"/>
      <c r="H549" s="133"/>
      <c r="I549" s="133"/>
      <c r="J549" s="134"/>
      <c r="K549" s="133"/>
      <c r="L549" s="133"/>
      <c r="M549" s="133"/>
      <c r="N549" s="133">
        <v>15000</v>
      </c>
      <c r="O549" s="43">
        <f>C549+D549+E549+F549+G549+H549+I549+J549+K549+L549+M549+N549</f>
        <v>15000</v>
      </c>
    </row>
    <row r="550" spans="1:15" s="38" customFormat="1" ht="21">
      <c r="A550" s="179"/>
      <c r="B550" s="112"/>
      <c r="C550" s="180"/>
      <c r="D550" s="180"/>
      <c r="E550" s="180"/>
      <c r="F550" s="180"/>
      <c r="G550" s="180"/>
      <c r="H550" s="180"/>
      <c r="I550" s="180"/>
      <c r="J550" s="181"/>
      <c r="K550" s="180"/>
      <c r="L550" s="180"/>
      <c r="M550" s="180"/>
      <c r="N550" s="180"/>
      <c r="O550" s="70"/>
    </row>
    <row r="551" spans="1:15" s="38" customFormat="1" ht="21">
      <c r="A551" s="179"/>
      <c r="B551" s="112"/>
      <c r="C551" s="180"/>
      <c r="D551" s="180"/>
      <c r="E551" s="180"/>
      <c r="F551" s="180"/>
      <c r="G551" s="180"/>
      <c r="H551" s="180"/>
      <c r="I551" s="180"/>
      <c r="J551" s="181"/>
      <c r="K551" s="180"/>
      <c r="L551" s="180"/>
      <c r="M551" s="180"/>
      <c r="N551" s="180"/>
      <c r="O551" s="70"/>
    </row>
    <row r="552" spans="1:15" s="38" customFormat="1" ht="21">
      <c r="A552" s="170" t="s">
        <v>38</v>
      </c>
      <c r="B552" s="169"/>
      <c r="C552" s="169"/>
      <c r="D552" s="169"/>
      <c r="E552" s="167" t="s">
        <v>39</v>
      </c>
      <c r="F552" s="167"/>
      <c r="G552" s="167"/>
      <c r="H552" s="168" t="s">
        <v>38</v>
      </c>
      <c r="I552" s="168" t="s">
        <v>10</v>
      </c>
      <c r="J552" s="168"/>
      <c r="K552" s="169"/>
      <c r="L552" s="168" t="s">
        <v>40</v>
      </c>
      <c r="M552" s="168"/>
      <c r="N552" s="180"/>
      <c r="O552" s="70"/>
    </row>
    <row r="553" spans="1:15" s="19" customFormat="1" ht="21">
      <c r="A553" s="170" t="s">
        <v>42</v>
      </c>
      <c r="B553" s="241" t="s">
        <v>46</v>
      </c>
      <c r="C553" s="241"/>
      <c r="D553" s="241"/>
      <c r="E553" s="167"/>
      <c r="F553" s="167"/>
      <c r="G553" s="168"/>
      <c r="H553" s="168"/>
      <c r="I553" s="241" t="s">
        <v>41</v>
      </c>
      <c r="J553" s="241"/>
      <c r="K553" s="241"/>
      <c r="L553" s="167"/>
      <c r="M553" s="167"/>
      <c r="N553" s="178"/>
      <c r="O553" s="68">
        <f>C539+D539+E539+F539+G539+H539+I539+J539+K539+L539+M539+N539</f>
        <v>24197270</v>
      </c>
    </row>
    <row r="554" spans="1:15" s="19" customFormat="1" ht="21">
      <c r="A554" s="129"/>
      <c r="B554" s="242" t="s">
        <v>43</v>
      </c>
      <c r="C554" s="242"/>
      <c r="D554" s="242"/>
      <c r="E554" s="167"/>
      <c r="F554" s="167"/>
      <c r="G554" s="168"/>
      <c r="H554" s="168" t="s">
        <v>42</v>
      </c>
      <c r="I554" s="242" t="s">
        <v>44</v>
      </c>
      <c r="J554" s="242"/>
      <c r="K554" s="242"/>
      <c r="L554" s="171"/>
      <c r="M554" s="171"/>
      <c r="N554" s="111"/>
      <c r="O554" s="68">
        <f>B540</f>
        <v>300000</v>
      </c>
    </row>
    <row r="555" spans="1:15" s="19" customFormat="1" ht="21">
      <c r="A555" s="129"/>
      <c r="B555" s="172"/>
      <c r="C555" s="172"/>
      <c r="D555" s="172"/>
      <c r="E555" s="167"/>
      <c r="F555" s="167"/>
      <c r="G555" s="168"/>
      <c r="H555" s="168"/>
      <c r="I555" s="172"/>
      <c r="J555" s="172"/>
      <c r="K555" s="172"/>
      <c r="L555" s="171"/>
      <c r="M555" s="171"/>
      <c r="N555" s="111"/>
      <c r="O555" s="68">
        <f>C541+D541+E541+F541+G541+H541+I541+J541+K541+L541+M541+N541</f>
        <v>12270</v>
      </c>
    </row>
    <row r="556" spans="1:15" s="19" customFormat="1" ht="20.25" customHeight="1">
      <c r="A556" s="129"/>
      <c r="B556" s="172"/>
      <c r="C556" s="172"/>
      <c r="D556" s="172"/>
      <c r="E556" s="167"/>
      <c r="F556" s="167"/>
      <c r="G556" s="168"/>
      <c r="H556" s="168"/>
      <c r="I556" s="172"/>
      <c r="J556" s="172"/>
      <c r="K556" s="172"/>
      <c r="L556" s="171"/>
      <c r="M556" s="171"/>
      <c r="N556" s="111"/>
      <c r="O556" s="67">
        <f>SUM(C542:N542)</f>
        <v>17000000</v>
      </c>
    </row>
    <row r="557" spans="1:15" s="19" customFormat="1" ht="21.75" customHeight="1">
      <c r="A557" s="129"/>
      <c r="B557" s="172"/>
      <c r="C557" s="172"/>
      <c r="D557" s="172"/>
      <c r="E557" s="167"/>
      <c r="F557" s="167"/>
      <c r="G557" s="168"/>
      <c r="H557" s="168"/>
      <c r="I557" s="172"/>
      <c r="J557" s="172"/>
      <c r="K557" s="172"/>
      <c r="L557" s="171"/>
      <c r="M557" s="171"/>
      <c r="N557" s="111"/>
      <c r="O557" s="67">
        <f>SUM(C543:N543)</f>
        <v>5100000</v>
      </c>
    </row>
    <row r="558" spans="1:15" s="19" customFormat="1" ht="21.75" customHeight="1">
      <c r="A558" s="129"/>
      <c r="B558" s="172"/>
      <c r="C558" s="172"/>
      <c r="D558" s="172"/>
      <c r="E558" s="167"/>
      <c r="F558" s="167"/>
      <c r="G558" s="168"/>
      <c r="H558" s="168"/>
      <c r="I558" s="172"/>
      <c r="J558" s="172"/>
      <c r="K558" s="172"/>
      <c r="L558" s="171"/>
      <c r="M558" s="171"/>
      <c r="N558" s="111"/>
      <c r="O558" s="67">
        <f>SUM(C544:N544)</f>
        <v>150000</v>
      </c>
    </row>
    <row r="559" spans="1:15" s="19" customFormat="1" ht="21.75" customHeight="1">
      <c r="A559" s="129"/>
      <c r="B559" s="172"/>
      <c r="C559" s="172"/>
      <c r="D559" s="172"/>
      <c r="E559" s="167"/>
      <c r="F559" s="167"/>
      <c r="G559" s="168"/>
      <c r="H559" s="168"/>
      <c r="I559" s="172"/>
      <c r="J559" s="172"/>
      <c r="K559" s="172"/>
      <c r="L559" s="171"/>
      <c r="M559" s="171"/>
      <c r="N559" s="111"/>
      <c r="O559" s="67"/>
    </row>
    <row r="560" spans="1:15" s="32" customFormat="1" ht="21">
      <c r="A560" s="7"/>
      <c r="B560" s="5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33"/>
    </row>
    <row r="561" spans="1:15" s="32" customFormat="1" ht="21">
      <c r="A561" s="7"/>
      <c r="B561" s="5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33"/>
    </row>
    <row r="562" spans="1:15" s="32" customFormat="1" ht="21">
      <c r="A562" s="7"/>
      <c r="B562" s="5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66"/>
    </row>
    <row r="563" spans="1:15" s="32" customFormat="1" ht="21" hidden="1">
      <c r="A563" s="7"/>
      <c r="B563" s="5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34"/>
    </row>
    <row r="564" spans="1:15" s="32" customFormat="1" ht="21">
      <c r="A564" s="7"/>
      <c r="B564" s="5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34"/>
    </row>
  </sheetData>
  <sheetProtection/>
  <mergeCells count="265">
    <mergeCell ref="L298:N298"/>
    <mergeCell ref="B296:D296"/>
    <mergeCell ref="I296:K296"/>
    <mergeCell ref="B297:D297"/>
    <mergeCell ref="I297:K297"/>
    <mergeCell ref="A298:A299"/>
    <mergeCell ref="C298:E298"/>
    <mergeCell ref="F298:H298"/>
    <mergeCell ref="I298:K298"/>
    <mergeCell ref="B384:D384"/>
    <mergeCell ref="I384:K384"/>
    <mergeCell ref="B423:D423"/>
    <mergeCell ref="I423:K423"/>
    <mergeCell ref="B460:D460"/>
    <mergeCell ref="I460:K460"/>
    <mergeCell ref="B399:D399"/>
    <mergeCell ref="B400:D400"/>
    <mergeCell ref="B459:D459"/>
    <mergeCell ref="I459:K459"/>
    <mergeCell ref="B499:D499"/>
    <mergeCell ref="I499:K499"/>
    <mergeCell ref="L516:N516"/>
    <mergeCell ref="B533:D533"/>
    <mergeCell ref="I533:K533"/>
    <mergeCell ref="B534:D534"/>
    <mergeCell ref="I534:K534"/>
    <mergeCell ref="C516:E516"/>
    <mergeCell ref="F516:H516"/>
    <mergeCell ref="I516:K516"/>
    <mergeCell ref="A537:A538"/>
    <mergeCell ref="C537:E537"/>
    <mergeCell ref="F537:H537"/>
    <mergeCell ref="I537:K537"/>
    <mergeCell ref="L537:N537"/>
    <mergeCell ref="B514:D514"/>
    <mergeCell ref="I514:K514"/>
    <mergeCell ref="B515:D515"/>
    <mergeCell ref="I515:K515"/>
    <mergeCell ref="A516:A517"/>
    <mergeCell ref="A501:A502"/>
    <mergeCell ref="C501:E501"/>
    <mergeCell ref="F501:H501"/>
    <mergeCell ref="I501:K501"/>
    <mergeCell ref="L501:N501"/>
    <mergeCell ref="A478:A479"/>
    <mergeCell ref="C478:E478"/>
    <mergeCell ref="F478:H478"/>
    <mergeCell ref="L478:N478"/>
    <mergeCell ref="B498:D498"/>
    <mergeCell ref="I498:K498"/>
    <mergeCell ref="I478:K478"/>
    <mergeCell ref="A461:A462"/>
    <mergeCell ref="C461:E461"/>
    <mergeCell ref="F461:H461"/>
    <mergeCell ref="I461:K461"/>
    <mergeCell ref="A424:A425"/>
    <mergeCell ref="I424:K424"/>
    <mergeCell ref="I400:K400"/>
    <mergeCell ref="A401:A402"/>
    <mergeCell ref="L461:N461"/>
    <mergeCell ref="B468:D468"/>
    <mergeCell ref="I468:K468"/>
    <mergeCell ref="L424:N424"/>
    <mergeCell ref="B441:D441"/>
    <mergeCell ref="I441:K441"/>
    <mergeCell ref="F385:H385"/>
    <mergeCell ref="I385:K385"/>
    <mergeCell ref="L385:N385"/>
    <mergeCell ref="B359:D359"/>
    <mergeCell ref="C424:E424"/>
    <mergeCell ref="F424:H424"/>
    <mergeCell ref="C401:E401"/>
    <mergeCell ref="F401:H401"/>
    <mergeCell ref="I401:K401"/>
    <mergeCell ref="L361:N361"/>
    <mergeCell ref="A328:A329"/>
    <mergeCell ref="C328:E328"/>
    <mergeCell ref="F328:H328"/>
    <mergeCell ref="I328:K328"/>
    <mergeCell ref="A385:A386"/>
    <mergeCell ref="L401:N401"/>
    <mergeCell ref="I399:K399"/>
    <mergeCell ref="A344:A345"/>
    <mergeCell ref="C344:E344"/>
    <mergeCell ref="C385:E385"/>
    <mergeCell ref="A361:A362"/>
    <mergeCell ref="C361:E361"/>
    <mergeCell ref="F361:H361"/>
    <mergeCell ref="B342:D342"/>
    <mergeCell ref="I342:K342"/>
    <mergeCell ref="B343:D343"/>
    <mergeCell ref="I359:K359"/>
    <mergeCell ref="B360:D360"/>
    <mergeCell ref="I360:K360"/>
    <mergeCell ref="I361:K361"/>
    <mergeCell ref="I326:K326"/>
    <mergeCell ref="F344:H344"/>
    <mergeCell ref="I344:K344"/>
    <mergeCell ref="L344:N344"/>
    <mergeCell ref="B327:D327"/>
    <mergeCell ref="I327:K327"/>
    <mergeCell ref="L328:N328"/>
    <mergeCell ref="I343:K343"/>
    <mergeCell ref="L258:N258"/>
    <mergeCell ref="B282:D282"/>
    <mergeCell ref="I282:K282"/>
    <mergeCell ref="B283:D283"/>
    <mergeCell ref="I283:K283"/>
    <mergeCell ref="A284:A285"/>
    <mergeCell ref="C284:E284"/>
    <mergeCell ref="F284:H284"/>
    <mergeCell ref="L284:N284"/>
    <mergeCell ref="I284:K284"/>
    <mergeCell ref="B256:D256"/>
    <mergeCell ref="I256:K256"/>
    <mergeCell ref="B257:D257"/>
    <mergeCell ref="I257:K257"/>
    <mergeCell ref="A258:A259"/>
    <mergeCell ref="C258:E258"/>
    <mergeCell ref="F258:H258"/>
    <mergeCell ref="I258:K258"/>
    <mergeCell ref="I232:K232"/>
    <mergeCell ref="A233:A234"/>
    <mergeCell ref="C233:E233"/>
    <mergeCell ref="F233:H233"/>
    <mergeCell ref="I233:K233"/>
    <mergeCell ref="L233:N233"/>
    <mergeCell ref="L185:N185"/>
    <mergeCell ref="B195:D195"/>
    <mergeCell ref="I195:K195"/>
    <mergeCell ref="B196:D196"/>
    <mergeCell ref="I196:K196"/>
    <mergeCell ref="A209:A210"/>
    <mergeCell ref="C209:E209"/>
    <mergeCell ref="F209:H209"/>
    <mergeCell ref="I209:K209"/>
    <mergeCell ref="L209:N209"/>
    <mergeCell ref="B183:D183"/>
    <mergeCell ref="I183:K183"/>
    <mergeCell ref="B184:D184"/>
    <mergeCell ref="I184:K184"/>
    <mergeCell ref="A185:A186"/>
    <mergeCell ref="C185:E185"/>
    <mergeCell ref="F185:H185"/>
    <mergeCell ref="I185:K185"/>
    <mergeCell ref="L143:N143"/>
    <mergeCell ref="B162:D162"/>
    <mergeCell ref="I162:K162"/>
    <mergeCell ref="B163:D163"/>
    <mergeCell ref="I163:K163"/>
    <mergeCell ref="A164:A165"/>
    <mergeCell ref="C164:E164"/>
    <mergeCell ref="F164:H164"/>
    <mergeCell ref="I164:K164"/>
    <mergeCell ref="L164:N164"/>
    <mergeCell ref="B142:D142"/>
    <mergeCell ref="I142:K142"/>
    <mergeCell ref="B141:D141"/>
    <mergeCell ref="I141:K141"/>
    <mergeCell ref="A143:A144"/>
    <mergeCell ref="C143:E143"/>
    <mergeCell ref="F143:H143"/>
    <mergeCell ref="I143:K143"/>
    <mergeCell ref="I107:K107"/>
    <mergeCell ref="L107:N107"/>
    <mergeCell ref="B123:D123"/>
    <mergeCell ref="I123:K123"/>
    <mergeCell ref="A124:A125"/>
    <mergeCell ref="C124:E124"/>
    <mergeCell ref="F124:H124"/>
    <mergeCell ref="I124:K124"/>
    <mergeCell ref="L124:N124"/>
    <mergeCell ref="B86:D86"/>
    <mergeCell ref="I86:K86"/>
    <mergeCell ref="A88:A89"/>
    <mergeCell ref="C88:E88"/>
    <mergeCell ref="F88:H88"/>
    <mergeCell ref="L88:N88"/>
    <mergeCell ref="B87:D87"/>
    <mergeCell ref="I87:K87"/>
    <mergeCell ref="I88:K88"/>
    <mergeCell ref="L41:N41"/>
    <mergeCell ref="B60:D60"/>
    <mergeCell ref="I60:K60"/>
    <mergeCell ref="B61:D61"/>
    <mergeCell ref="I61:K61"/>
    <mergeCell ref="A62:A63"/>
    <mergeCell ref="C62:E62"/>
    <mergeCell ref="F62:H62"/>
    <mergeCell ref="L62:N62"/>
    <mergeCell ref="I62:K62"/>
    <mergeCell ref="B39:D39"/>
    <mergeCell ref="I39:K39"/>
    <mergeCell ref="B40:D40"/>
    <mergeCell ref="I40:K40"/>
    <mergeCell ref="A41:A42"/>
    <mergeCell ref="C41:E41"/>
    <mergeCell ref="F41:H41"/>
    <mergeCell ref="I41:K41"/>
    <mergeCell ref="B20:D20"/>
    <mergeCell ref="I20:K20"/>
    <mergeCell ref="A22:A23"/>
    <mergeCell ref="C22:E22"/>
    <mergeCell ref="F22:H22"/>
    <mergeCell ref="L22:N22"/>
    <mergeCell ref="B21:D21"/>
    <mergeCell ref="I21:K21"/>
    <mergeCell ref="I22:K22"/>
    <mergeCell ref="I3:K3"/>
    <mergeCell ref="L3:N3"/>
    <mergeCell ref="A1:N1"/>
    <mergeCell ref="A2:N2"/>
    <mergeCell ref="A3:A4"/>
    <mergeCell ref="C3:E3"/>
    <mergeCell ref="F3:H3"/>
    <mergeCell ref="A313:A314"/>
    <mergeCell ref="I105:K105"/>
    <mergeCell ref="I106:K106"/>
    <mergeCell ref="B231:D231"/>
    <mergeCell ref="I231:K231"/>
    <mergeCell ref="B232:D232"/>
    <mergeCell ref="B106:D106"/>
    <mergeCell ref="A107:A108"/>
    <mergeCell ref="C107:E107"/>
    <mergeCell ref="F107:H107"/>
    <mergeCell ref="L272:N272"/>
    <mergeCell ref="B422:D422"/>
    <mergeCell ref="I422:K422"/>
    <mergeCell ref="B312:D312"/>
    <mergeCell ref="I312:K312"/>
    <mergeCell ref="C313:E313"/>
    <mergeCell ref="F313:H313"/>
    <mergeCell ref="I313:K313"/>
    <mergeCell ref="L313:N313"/>
    <mergeCell ref="B326:D326"/>
    <mergeCell ref="L442:N442"/>
    <mergeCell ref="B270:D270"/>
    <mergeCell ref="I270:K270"/>
    <mergeCell ref="B271:D271"/>
    <mergeCell ref="B311:D311"/>
    <mergeCell ref="I311:K311"/>
    <mergeCell ref="B383:D383"/>
    <mergeCell ref="I383:K383"/>
    <mergeCell ref="I271:K271"/>
    <mergeCell ref="F272:H272"/>
    <mergeCell ref="B105:D105"/>
    <mergeCell ref="B122:D122"/>
    <mergeCell ref="I122:K122"/>
    <mergeCell ref="A442:A443"/>
    <mergeCell ref="C442:E442"/>
    <mergeCell ref="F442:H442"/>
    <mergeCell ref="I442:K442"/>
    <mergeCell ref="A272:A273"/>
    <mergeCell ref="C272:E272"/>
    <mergeCell ref="I272:K272"/>
    <mergeCell ref="B553:D553"/>
    <mergeCell ref="I553:K553"/>
    <mergeCell ref="B554:D554"/>
    <mergeCell ref="I554:K554"/>
    <mergeCell ref="B440:D440"/>
    <mergeCell ref="I440:K440"/>
    <mergeCell ref="B470:D470"/>
    <mergeCell ref="I470:K470"/>
    <mergeCell ref="B471:D471"/>
    <mergeCell ref="I471:K471"/>
  </mergeCells>
  <printOptions/>
  <pageMargins left="0.24" right="0.15" top="0.7" bottom="0.19" header="0.68" footer="0.196850393700787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Z569"/>
  <sheetViews>
    <sheetView zoomScaleSheetLayoutView="100" zoomScalePageLayoutView="0" workbookViewId="0" topLeftCell="A484">
      <selection activeCell="I489" sqref="I489"/>
    </sheetView>
  </sheetViews>
  <sheetFormatPr defaultColWidth="9.140625" defaultRowHeight="21.75"/>
  <cols>
    <col min="1" max="1" width="29.421875" style="7" customWidth="1"/>
    <col min="2" max="2" width="10.8515625" style="53" customWidth="1"/>
    <col min="3" max="3" width="9.28125" style="23" customWidth="1"/>
    <col min="4" max="4" width="9.8515625" style="23" customWidth="1"/>
    <col min="5" max="5" width="9.28125" style="23" customWidth="1"/>
    <col min="6" max="6" width="10.421875" style="23" customWidth="1"/>
    <col min="7" max="7" width="9.7109375" style="23" customWidth="1"/>
    <col min="8" max="8" width="9.28125" style="23" customWidth="1"/>
    <col min="9" max="9" width="9.57421875" style="23" customWidth="1"/>
    <col min="10" max="10" width="9.7109375" style="23" customWidth="1"/>
    <col min="11" max="11" width="9.57421875" style="23" customWidth="1"/>
    <col min="12" max="13" width="9.7109375" style="23" customWidth="1"/>
    <col min="14" max="14" width="9.8515625" style="23" customWidth="1"/>
    <col min="15" max="15" width="11.00390625" style="7" customWidth="1"/>
    <col min="16" max="16" width="10.421875" style="7" customWidth="1"/>
    <col min="17" max="16384" width="9.140625" style="7" customWidth="1"/>
  </cols>
  <sheetData>
    <row r="1" spans="1:15" s="9" customFormat="1" ht="20.25" customHeight="1">
      <c r="A1" s="264" t="s">
        <v>114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165">
        <f>SUM(C1:N1)</f>
        <v>0</v>
      </c>
    </row>
    <row r="2" spans="1:15" s="9" customFormat="1" ht="20.25" customHeight="1">
      <c r="A2" s="265" t="s">
        <v>385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31">
        <f>SUM(C2:N2)</f>
        <v>0</v>
      </c>
    </row>
    <row r="3" spans="1:15" s="59" customFormat="1" ht="25.5" customHeight="1">
      <c r="A3" s="243" t="s">
        <v>0</v>
      </c>
      <c r="B3" s="78" t="s">
        <v>1</v>
      </c>
      <c r="C3" s="245" t="s">
        <v>3</v>
      </c>
      <c r="D3" s="245"/>
      <c r="E3" s="245"/>
      <c r="F3" s="245" t="s">
        <v>4</v>
      </c>
      <c r="G3" s="245"/>
      <c r="H3" s="245"/>
      <c r="I3" s="245" t="s">
        <v>5</v>
      </c>
      <c r="J3" s="245"/>
      <c r="K3" s="245"/>
      <c r="L3" s="245" t="s">
        <v>6</v>
      </c>
      <c r="M3" s="245"/>
      <c r="N3" s="245"/>
      <c r="O3" s="58"/>
    </row>
    <row r="4" spans="1:16" s="59" customFormat="1" ht="25.5" customHeight="1">
      <c r="A4" s="244"/>
      <c r="B4" s="78" t="s">
        <v>2</v>
      </c>
      <c r="C4" s="103" t="s">
        <v>180</v>
      </c>
      <c r="D4" s="103" t="s">
        <v>181</v>
      </c>
      <c r="E4" s="103" t="s">
        <v>182</v>
      </c>
      <c r="F4" s="103" t="s">
        <v>183</v>
      </c>
      <c r="G4" s="103" t="s">
        <v>184</v>
      </c>
      <c r="H4" s="104" t="s">
        <v>185</v>
      </c>
      <c r="I4" s="103" t="s">
        <v>186</v>
      </c>
      <c r="J4" s="103" t="s">
        <v>187</v>
      </c>
      <c r="K4" s="103" t="s">
        <v>188</v>
      </c>
      <c r="L4" s="103" t="s">
        <v>189</v>
      </c>
      <c r="M4" s="103" t="s">
        <v>190</v>
      </c>
      <c r="N4" s="103" t="s">
        <v>191</v>
      </c>
      <c r="O4" s="58"/>
      <c r="P4" s="59" t="s">
        <v>10</v>
      </c>
    </row>
    <row r="5" spans="1:15" s="14" customFormat="1" ht="24.75" customHeight="1">
      <c r="A5" s="82" t="s">
        <v>23</v>
      </c>
      <c r="B5" s="152">
        <v>16986752</v>
      </c>
      <c r="C5" s="152">
        <f aca="true" t="shared" si="0" ref="C5:N5">C6+C27+C77</f>
        <v>1790199</v>
      </c>
      <c r="D5" s="152">
        <f t="shared" si="0"/>
        <v>1172051</v>
      </c>
      <c r="E5" s="152">
        <f t="shared" si="0"/>
        <v>1472051</v>
      </c>
      <c r="F5" s="152">
        <f t="shared" si="0"/>
        <v>1276051</v>
      </c>
      <c r="G5" s="152">
        <f t="shared" si="0"/>
        <v>1797052</v>
      </c>
      <c r="H5" s="152">
        <f t="shared" si="0"/>
        <v>1452052</v>
      </c>
      <c r="I5" s="152">
        <f t="shared" si="0"/>
        <v>1262052</v>
      </c>
      <c r="J5" s="152">
        <f t="shared" si="0"/>
        <v>1192052</v>
      </c>
      <c r="K5" s="152">
        <f t="shared" si="0"/>
        <v>1432048</v>
      </c>
      <c r="L5" s="152">
        <f t="shared" si="0"/>
        <v>1177052</v>
      </c>
      <c r="M5" s="152">
        <f t="shared" si="0"/>
        <v>1507048</v>
      </c>
      <c r="N5" s="152">
        <f t="shared" si="0"/>
        <v>1457044</v>
      </c>
      <c r="O5" s="71">
        <f aca="true" t="shared" si="1" ref="O5:O20">SUM(C5:N5)</f>
        <v>16986752</v>
      </c>
    </row>
    <row r="6" spans="1:15" s="14" customFormat="1" ht="24.75" customHeight="1">
      <c r="A6" s="82" t="s">
        <v>24</v>
      </c>
      <c r="B6" s="158">
        <v>10252604</v>
      </c>
      <c r="C6" s="158">
        <f>C7+C13</f>
        <v>854383</v>
      </c>
      <c r="D6" s="158">
        <f aca="true" t="shared" si="2" ref="D6:N6">D7+D13</f>
        <v>854383</v>
      </c>
      <c r="E6" s="158">
        <f t="shared" si="2"/>
        <v>854383</v>
      </c>
      <c r="F6" s="158">
        <f t="shared" si="2"/>
        <v>854383</v>
      </c>
      <c r="G6" s="158">
        <f t="shared" si="2"/>
        <v>854384</v>
      </c>
      <c r="H6" s="158">
        <f t="shared" si="2"/>
        <v>854384</v>
      </c>
      <c r="I6" s="158">
        <f t="shared" si="2"/>
        <v>854384</v>
      </c>
      <c r="J6" s="158">
        <f t="shared" si="2"/>
        <v>854384</v>
      </c>
      <c r="K6" s="158">
        <f t="shared" si="2"/>
        <v>854384</v>
      </c>
      <c r="L6" s="158">
        <f t="shared" si="2"/>
        <v>854384</v>
      </c>
      <c r="M6" s="158">
        <f t="shared" si="2"/>
        <v>854384</v>
      </c>
      <c r="N6" s="158">
        <f t="shared" si="2"/>
        <v>854384</v>
      </c>
      <c r="O6" s="71">
        <f>SUM(C6:N6)</f>
        <v>10252604</v>
      </c>
    </row>
    <row r="7" spans="1:15" s="14" customFormat="1" ht="24.75" customHeight="1">
      <c r="A7" s="79" t="s">
        <v>7</v>
      </c>
      <c r="B7" s="52">
        <v>4414680</v>
      </c>
      <c r="C7" s="52">
        <f>C8+C9+C10+C11+C12</f>
        <v>367890</v>
      </c>
      <c r="D7" s="52">
        <f aca="true" t="shared" si="3" ref="D7:N7">D8+D9+D10+D11+D12</f>
        <v>367890</v>
      </c>
      <c r="E7" s="52">
        <f t="shared" si="3"/>
        <v>367890</v>
      </c>
      <c r="F7" s="52">
        <f t="shared" si="3"/>
        <v>367890</v>
      </c>
      <c r="G7" s="52">
        <f t="shared" si="3"/>
        <v>367890</v>
      </c>
      <c r="H7" s="52">
        <f t="shared" si="3"/>
        <v>367890</v>
      </c>
      <c r="I7" s="52">
        <f t="shared" si="3"/>
        <v>367890</v>
      </c>
      <c r="J7" s="52">
        <f t="shared" si="3"/>
        <v>367890</v>
      </c>
      <c r="K7" s="52">
        <f t="shared" si="3"/>
        <v>367890</v>
      </c>
      <c r="L7" s="52">
        <f t="shared" si="3"/>
        <v>367890</v>
      </c>
      <c r="M7" s="52">
        <f t="shared" si="3"/>
        <v>367890</v>
      </c>
      <c r="N7" s="52">
        <f t="shared" si="3"/>
        <v>367890</v>
      </c>
      <c r="O7" s="5">
        <f t="shared" si="1"/>
        <v>4414680</v>
      </c>
    </row>
    <row r="8" spans="1:15" s="27" customFormat="1" ht="24.75" customHeight="1">
      <c r="A8" s="79" t="s">
        <v>169</v>
      </c>
      <c r="B8" s="52">
        <v>532080</v>
      </c>
      <c r="C8" s="52">
        <v>44340</v>
      </c>
      <c r="D8" s="52">
        <v>44340</v>
      </c>
      <c r="E8" s="52">
        <v>44340</v>
      </c>
      <c r="F8" s="52">
        <v>44340</v>
      </c>
      <c r="G8" s="52">
        <v>44340</v>
      </c>
      <c r="H8" s="52">
        <v>44340</v>
      </c>
      <c r="I8" s="52">
        <v>44340</v>
      </c>
      <c r="J8" s="52">
        <v>44340</v>
      </c>
      <c r="K8" s="52">
        <v>44340</v>
      </c>
      <c r="L8" s="52">
        <v>44340</v>
      </c>
      <c r="M8" s="52">
        <v>44340</v>
      </c>
      <c r="N8" s="52">
        <v>44340</v>
      </c>
      <c r="O8" s="26">
        <f t="shared" si="1"/>
        <v>532080</v>
      </c>
    </row>
    <row r="9" spans="1:15" s="27" customFormat="1" ht="40.5" customHeight="1">
      <c r="A9" s="79" t="s">
        <v>170</v>
      </c>
      <c r="B9" s="52">
        <v>45600</v>
      </c>
      <c r="C9" s="52">
        <v>3800</v>
      </c>
      <c r="D9" s="52">
        <v>3800</v>
      </c>
      <c r="E9" s="52">
        <v>3800</v>
      </c>
      <c r="F9" s="52">
        <v>3800</v>
      </c>
      <c r="G9" s="52">
        <v>3800</v>
      </c>
      <c r="H9" s="52">
        <v>3800</v>
      </c>
      <c r="I9" s="52">
        <v>3800</v>
      </c>
      <c r="J9" s="52">
        <v>3800</v>
      </c>
      <c r="K9" s="52">
        <v>3800</v>
      </c>
      <c r="L9" s="52">
        <v>3800</v>
      </c>
      <c r="M9" s="52">
        <v>3800</v>
      </c>
      <c r="N9" s="52">
        <v>3800</v>
      </c>
      <c r="O9" s="28">
        <f t="shared" si="1"/>
        <v>45600</v>
      </c>
    </row>
    <row r="10" spans="1:16" s="27" customFormat="1" ht="40.5" customHeight="1">
      <c r="A10" s="79" t="s">
        <v>171</v>
      </c>
      <c r="B10" s="52">
        <v>45600</v>
      </c>
      <c r="C10" s="52">
        <v>3800</v>
      </c>
      <c r="D10" s="52">
        <v>3800</v>
      </c>
      <c r="E10" s="52">
        <v>3800</v>
      </c>
      <c r="F10" s="52">
        <v>3800</v>
      </c>
      <c r="G10" s="52">
        <v>3800</v>
      </c>
      <c r="H10" s="52">
        <v>3800</v>
      </c>
      <c r="I10" s="52">
        <v>3800</v>
      </c>
      <c r="J10" s="52">
        <v>3800</v>
      </c>
      <c r="K10" s="52">
        <v>3800</v>
      </c>
      <c r="L10" s="52">
        <v>3800</v>
      </c>
      <c r="M10" s="52">
        <v>3800</v>
      </c>
      <c r="N10" s="52">
        <v>3800</v>
      </c>
      <c r="O10" s="26">
        <f t="shared" si="1"/>
        <v>45600</v>
      </c>
      <c r="P10" s="27" t="s">
        <v>10</v>
      </c>
    </row>
    <row r="11" spans="1:15" s="27" customFormat="1" ht="24.75" customHeight="1">
      <c r="A11" s="79" t="s">
        <v>172</v>
      </c>
      <c r="B11" s="52">
        <v>90720</v>
      </c>
      <c r="C11" s="52">
        <v>7560</v>
      </c>
      <c r="D11" s="52">
        <v>7560</v>
      </c>
      <c r="E11" s="52">
        <v>7560</v>
      </c>
      <c r="F11" s="52">
        <v>7560</v>
      </c>
      <c r="G11" s="52">
        <v>7560</v>
      </c>
      <c r="H11" s="52">
        <v>7560</v>
      </c>
      <c r="I11" s="52">
        <v>7560</v>
      </c>
      <c r="J11" s="52">
        <v>7560</v>
      </c>
      <c r="K11" s="52">
        <v>7560</v>
      </c>
      <c r="L11" s="52">
        <v>7560</v>
      </c>
      <c r="M11" s="52">
        <v>7560</v>
      </c>
      <c r="N11" s="52">
        <v>7560</v>
      </c>
      <c r="O11" s="26">
        <f t="shared" si="1"/>
        <v>90720</v>
      </c>
    </row>
    <row r="12" spans="1:15" s="27" customFormat="1" ht="40.5" customHeight="1">
      <c r="A12" s="79" t="s">
        <v>173</v>
      </c>
      <c r="B12" s="52">
        <v>3700680</v>
      </c>
      <c r="C12" s="52">
        <v>308390</v>
      </c>
      <c r="D12" s="52">
        <v>308390</v>
      </c>
      <c r="E12" s="52">
        <v>308390</v>
      </c>
      <c r="F12" s="52">
        <v>308390</v>
      </c>
      <c r="G12" s="52">
        <v>308390</v>
      </c>
      <c r="H12" s="52">
        <v>308390</v>
      </c>
      <c r="I12" s="52">
        <v>308390</v>
      </c>
      <c r="J12" s="52">
        <v>308390</v>
      </c>
      <c r="K12" s="52">
        <v>308390</v>
      </c>
      <c r="L12" s="52">
        <v>308390</v>
      </c>
      <c r="M12" s="52">
        <v>308390</v>
      </c>
      <c r="N12" s="52">
        <v>308390</v>
      </c>
      <c r="O12" s="26">
        <f t="shared" si="1"/>
        <v>3700680</v>
      </c>
    </row>
    <row r="13" spans="1:15" s="27" customFormat="1" ht="24.75" customHeight="1">
      <c r="A13" s="79" t="s">
        <v>8</v>
      </c>
      <c r="B13" s="52">
        <v>5837924</v>
      </c>
      <c r="C13" s="52">
        <f aca="true" t="shared" si="4" ref="C13:N13">C14+C15+C16+C17+C24+C25+C26</f>
        <v>486493</v>
      </c>
      <c r="D13" s="52">
        <f t="shared" si="4"/>
        <v>486493</v>
      </c>
      <c r="E13" s="52">
        <f t="shared" si="4"/>
        <v>486493</v>
      </c>
      <c r="F13" s="52">
        <f t="shared" si="4"/>
        <v>486493</v>
      </c>
      <c r="G13" s="52">
        <f t="shared" si="4"/>
        <v>486494</v>
      </c>
      <c r="H13" s="52">
        <f t="shared" si="4"/>
        <v>486494</v>
      </c>
      <c r="I13" s="52">
        <f t="shared" si="4"/>
        <v>486494</v>
      </c>
      <c r="J13" s="52">
        <f t="shared" si="4"/>
        <v>486494</v>
      </c>
      <c r="K13" s="52">
        <f t="shared" si="4"/>
        <v>486494</v>
      </c>
      <c r="L13" s="52">
        <f t="shared" si="4"/>
        <v>486494</v>
      </c>
      <c r="M13" s="52">
        <f t="shared" si="4"/>
        <v>486494</v>
      </c>
      <c r="N13" s="52">
        <f t="shared" si="4"/>
        <v>486494</v>
      </c>
      <c r="O13" s="28">
        <f t="shared" si="1"/>
        <v>5837924</v>
      </c>
    </row>
    <row r="14" spans="1:15" s="27" customFormat="1" ht="24.75" customHeight="1">
      <c r="A14" s="79" t="s">
        <v>174</v>
      </c>
      <c r="B14" s="52">
        <v>2547440</v>
      </c>
      <c r="C14" s="76">
        <v>212286</v>
      </c>
      <c r="D14" s="76">
        <v>212286</v>
      </c>
      <c r="E14" s="76">
        <v>212286</v>
      </c>
      <c r="F14" s="76">
        <v>212286</v>
      </c>
      <c r="G14" s="76">
        <v>212287</v>
      </c>
      <c r="H14" s="76">
        <v>212287</v>
      </c>
      <c r="I14" s="76">
        <v>212287</v>
      </c>
      <c r="J14" s="76">
        <v>212287</v>
      </c>
      <c r="K14" s="76">
        <v>212287</v>
      </c>
      <c r="L14" s="76">
        <v>212287</v>
      </c>
      <c r="M14" s="76">
        <v>212287</v>
      </c>
      <c r="N14" s="76">
        <v>212287</v>
      </c>
      <c r="O14" s="28">
        <f t="shared" si="1"/>
        <v>2547440</v>
      </c>
    </row>
    <row r="15" spans="1:26" s="14" customFormat="1" ht="24.75" customHeight="1">
      <c r="A15" s="79" t="s">
        <v>175</v>
      </c>
      <c r="B15" s="52">
        <v>84000</v>
      </c>
      <c r="C15" s="52">
        <v>7000</v>
      </c>
      <c r="D15" s="52">
        <v>7000</v>
      </c>
      <c r="E15" s="52">
        <v>7000</v>
      </c>
      <c r="F15" s="52">
        <v>7000</v>
      </c>
      <c r="G15" s="52">
        <v>7000</v>
      </c>
      <c r="H15" s="52">
        <v>7000</v>
      </c>
      <c r="I15" s="52">
        <v>7000</v>
      </c>
      <c r="J15" s="52">
        <v>7000</v>
      </c>
      <c r="K15" s="52">
        <v>7000</v>
      </c>
      <c r="L15" s="52">
        <v>7000</v>
      </c>
      <c r="M15" s="52">
        <v>7000</v>
      </c>
      <c r="N15" s="52">
        <v>7000</v>
      </c>
      <c r="O15" s="28">
        <f t="shared" si="1"/>
        <v>84000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spans="1:26" s="14" customFormat="1" ht="24.75" customHeight="1">
      <c r="A16" s="79" t="s">
        <v>176</v>
      </c>
      <c r="B16" s="52">
        <v>168000</v>
      </c>
      <c r="C16" s="52">
        <v>14000</v>
      </c>
      <c r="D16" s="52">
        <v>14000</v>
      </c>
      <c r="E16" s="52">
        <v>14000</v>
      </c>
      <c r="F16" s="52">
        <v>14000</v>
      </c>
      <c r="G16" s="52">
        <v>14000</v>
      </c>
      <c r="H16" s="52">
        <v>14000</v>
      </c>
      <c r="I16" s="52">
        <v>14000</v>
      </c>
      <c r="J16" s="52">
        <v>14000</v>
      </c>
      <c r="K16" s="52">
        <v>14000</v>
      </c>
      <c r="L16" s="52">
        <v>14000</v>
      </c>
      <c r="M16" s="52">
        <v>14000</v>
      </c>
      <c r="N16" s="52">
        <v>14000</v>
      </c>
      <c r="O16" s="28">
        <f t="shared" si="1"/>
        <v>168000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spans="1:15" s="14" customFormat="1" ht="24.75" customHeight="1">
      <c r="A17" s="82" t="s">
        <v>177</v>
      </c>
      <c r="B17" s="52">
        <v>252240</v>
      </c>
      <c r="C17" s="52">
        <v>21020</v>
      </c>
      <c r="D17" s="52">
        <v>21020</v>
      </c>
      <c r="E17" s="52">
        <v>21020</v>
      </c>
      <c r="F17" s="52">
        <v>21020</v>
      </c>
      <c r="G17" s="52">
        <v>21020</v>
      </c>
      <c r="H17" s="52">
        <v>21020</v>
      </c>
      <c r="I17" s="52">
        <v>21020</v>
      </c>
      <c r="J17" s="52">
        <v>21020</v>
      </c>
      <c r="K17" s="52">
        <v>21020</v>
      </c>
      <c r="L17" s="52">
        <v>21020</v>
      </c>
      <c r="M17" s="52">
        <v>21020</v>
      </c>
      <c r="N17" s="52">
        <v>21020</v>
      </c>
      <c r="O17" s="29">
        <f t="shared" si="1"/>
        <v>252240</v>
      </c>
    </row>
    <row r="18" spans="1:15" s="14" customFormat="1" ht="24.75" customHeight="1">
      <c r="A18" s="183"/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29"/>
    </row>
    <row r="19" spans="1:15" s="14" customFormat="1" ht="24.75" customHeight="1">
      <c r="A19" s="170" t="s">
        <v>38</v>
      </c>
      <c r="B19" s="169"/>
      <c r="C19" s="169"/>
      <c r="D19" s="169"/>
      <c r="E19" s="167" t="s">
        <v>39</v>
      </c>
      <c r="F19" s="167"/>
      <c r="G19" s="167"/>
      <c r="H19" s="168" t="s">
        <v>38</v>
      </c>
      <c r="I19" s="168" t="s">
        <v>10</v>
      </c>
      <c r="J19" s="168"/>
      <c r="K19" s="169"/>
      <c r="L19" s="168" t="s">
        <v>40</v>
      </c>
      <c r="M19" s="168"/>
      <c r="N19" s="173"/>
      <c r="O19" s="29">
        <f t="shared" si="1"/>
        <v>0</v>
      </c>
    </row>
    <row r="20" spans="1:15" s="14" customFormat="1" ht="24.75" customHeight="1">
      <c r="A20" s="170"/>
      <c r="B20" s="241" t="s">
        <v>46</v>
      </c>
      <c r="C20" s="241"/>
      <c r="D20" s="241"/>
      <c r="E20" s="167"/>
      <c r="F20" s="167"/>
      <c r="G20" s="168"/>
      <c r="H20" s="168"/>
      <c r="I20" s="241" t="s">
        <v>41</v>
      </c>
      <c r="J20" s="241"/>
      <c r="K20" s="241"/>
      <c r="L20" s="167"/>
      <c r="M20" s="167"/>
      <c r="N20" s="173"/>
      <c r="O20" s="29">
        <f t="shared" si="1"/>
        <v>0</v>
      </c>
    </row>
    <row r="21" spans="1:15" s="14" customFormat="1" ht="24.75" customHeight="1">
      <c r="A21" s="170" t="s">
        <v>42</v>
      </c>
      <c r="B21" s="242" t="s">
        <v>43</v>
      </c>
      <c r="C21" s="242"/>
      <c r="D21" s="242"/>
      <c r="E21" s="167"/>
      <c r="F21" s="167"/>
      <c r="G21" s="168"/>
      <c r="H21" s="168" t="s">
        <v>42</v>
      </c>
      <c r="I21" s="242" t="s">
        <v>44</v>
      </c>
      <c r="J21" s="242"/>
      <c r="K21" s="242"/>
      <c r="L21" s="171"/>
      <c r="M21" s="171"/>
      <c r="N21" s="174"/>
      <c r="O21" s="29"/>
    </row>
    <row r="22" spans="1:15" s="59" customFormat="1" ht="25.5" customHeight="1">
      <c r="A22" s="243" t="s">
        <v>0</v>
      </c>
      <c r="B22" s="78" t="s">
        <v>1</v>
      </c>
      <c r="C22" s="245" t="s">
        <v>3</v>
      </c>
      <c r="D22" s="245"/>
      <c r="E22" s="245"/>
      <c r="F22" s="245" t="s">
        <v>4</v>
      </c>
      <c r="G22" s="245"/>
      <c r="H22" s="245"/>
      <c r="I22" s="245" t="s">
        <v>5</v>
      </c>
      <c r="J22" s="245"/>
      <c r="K22" s="245"/>
      <c r="L22" s="245" t="s">
        <v>6</v>
      </c>
      <c r="M22" s="245"/>
      <c r="N22" s="245"/>
      <c r="O22" s="58"/>
    </row>
    <row r="23" spans="1:16" s="59" customFormat="1" ht="25.5" customHeight="1">
      <c r="A23" s="244"/>
      <c r="B23" s="78" t="s">
        <v>2</v>
      </c>
      <c r="C23" s="103" t="s">
        <v>180</v>
      </c>
      <c r="D23" s="103" t="s">
        <v>181</v>
      </c>
      <c r="E23" s="103" t="s">
        <v>182</v>
      </c>
      <c r="F23" s="103" t="s">
        <v>183</v>
      </c>
      <c r="G23" s="103" t="s">
        <v>184</v>
      </c>
      <c r="H23" s="104" t="s">
        <v>185</v>
      </c>
      <c r="I23" s="103" t="s">
        <v>186</v>
      </c>
      <c r="J23" s="103" t="s">
        <v>187</v>
      </c>
      <c r="K23" s="103" t="s">
        <v>188</v>
      </c>
      <c r="L23" s="103" t="s">
        <v>189</v>
      </c>
      <c r="M23" s="103" t="s">
        <v>190</v>
      </c>
      <c r="N23" s="103" t="s">
        <v>191</v>
      </c>
      <c r="O23" s="58"/>
      <c r="P23" s="59" t="s">
        <v>10</v>
      </c>
    </row>
    <row r="24" spans="1:15" s="59" customFormat="1" ht="25.5" customHeight="1">
      <c r="A24" s="83" t="s">
        <v>178</v>
      </c>
      <c r="B24" s="51">
        <v>2305464</v>
      </c>
      <c r="C24" s="52">
        <v>192122</v>
      </c>
      <c r="D24" s="52">
        <v>192122</v>
      </c>
      <c r="E24" s="52">
        <v>192122</v>
      </c>
      <c r="F24" s="52">
        <v>192122</v>
      </c>
      <c r="G24" s="52">
        <v>192122</v>
      </c>
      <c r="H24" s="52">
        <v>192122</v>
      </c>
      <c r="I24" s="52">
        <v>192122</v>
      </c>
      <c r="J24" s="52">
        <v>192122</v>
      </c>
      <c r="K24" s="52">
        <v>192122</v>
      </c>
      <c r="L24" s="52">
        <v>192122</v>
      </c>
      <c r="M24" s="52">
        <v>192122</v>
      </c>
      <c r="N24" s="52">
        <v>192122</v>
      </c>
      <c r="O24" s="66">
        <f aca="true" t="shared" si="5" ref="O24:O38">SUM(C24:N24)</f>
        <v>2305464</v>
      </c>
    </row>
    <row r="25" spans="1:15" s="59" customFormat="1" ht="25.5" customHeight="1">
      <c r="A25" s="79" t="s">
        <v>179</v>
      </c>
      <c r="B25" s="52">
        <v>191820</v>
      </c>
      <c r="C25" s="52">
        <v>15985</v>
      </c>
      <c r="D25" s="52">
        <v>15985</v>
      </c>
      <c r="E25" s="52">
        <v>15985</v>
      </c>
      <c r="F25" s="52">
        <v>15985</v>
      </c>
      <c r="G25" s="52">
        <v>15985</v>
      </c>
      <c r="H25" s="52">
        <v>15985</v>
      </c>
      <c r="I25" s="52">
        <v>15985</v>
      </c>
      <c r="J25" s="52">
        <v>15985</v>
      </c>
      <c r="K25" s="52">
        <v>15985</v>
      </c>
      <c r="L25" s="52">
        <v>15985</v>
      </c>
      <c r="M25" s="52">
        <v>15985</v>
      </c>
      <c r="N25" s="52">
        <v>15985</v>
      </c>
      <c r="O25" s="66">
        <f t="shared" si="5"/>
        <v>191820</v>
      </c>
    </row>
    <row r="26" spans="1:15" s="59" customFormat="1" ht="25.5" customHeight="1">
      <c r="A26" s="79" t="s">
        <v>116</v>
      </c>
      <c r="B26" s="52">
        <v>288960</v>
      </c>
      <c r="C26" s="52">
        <v>24080</v>
      </c>
      <c r="D26" s="52">
        <v>24080</v>
      </c>
      <c r="E26" s="52">
        <v>24080</v>
      </c>
      <c r="F26" s="52">
        <v>24080</v>
      </c>
      <c r="G26" s="52">
        <v>24080</v>
      </c>
      <c r="H26" s="52">
        <v>24080</v>
      </c>
      <c r="I26" s="52">
        <v>24080</v>
      </c>
      <c r="J26" s="52">
        <v>24080</v>
      </c>
      <c r="K26" s="52">
        <v>24080</v>
      </c>
      <c r="L26" s="52">
        <v>24080</v>
      </c>
      <c r="M26" s="52">
        <v>24080</v>
      </c>
      <c r="N26" s="52">
        <v>24080</v>
      </c>
      <c r="O26" s="66">
        <f t="shared" si="5"/>
        <v>288960</v>
      </c>
    </row>
    <row r="27" spans="1:16" s="18" customFormat="1" ht="25.5" customHeight="1">
      <c r="A27" s="82" t="s">
        <v>18</v>
      </c>
      <c r="B27" s="152">
        <v>6620148</v>
      </c>
      <c r="C27" s="152">
        <f>C28+C34+C64+C72</f>
        <v>935816</v>
      </c>
      <c r="D27" s="152">
        <f aca="true" t="shared" si="6" ref="D27:N27">D28+D34+D64+D72</f>
        <v>317668</v>
      </c>
      <c r="E27" s="152">
        <f t="shared" si="6"/>
        <v>617668</v>
      </c>
      <c r="F27" s="152">
        <f t="shared" si="6"/>
        <v>307668</v>
      </c>
      <c r="G27" s="152">
        <f t="shared" si="6"/>
        <v>942668</v>
      </c>
      <c r="H27" s="152">
        <f t="shared" si="6"/>
        <v>597668</v>
      </c>
      <c r="I27" s="152">
        <f t="shared" si="6"/>
        <v>407668</v>
      </c>
      <c r="J27" s="152">
        <f t="shared" si="6"/>
        <v>337668</v>
      </c>
      <c r="K27" s="152">
        <f t="shared" si="6"/>
        <v>577664</v>
      </c>
      <c r="L27" s="152">
        <f t="shared" si="6"/>
        <v>322668</v>
      </c>
      <c r="M27" s="152">
        <f t="shared" si="6"/>
        <v>652664</v>
      </c>
      <c r="N27" s="152">
        <f t="shared" si="6"/>
        <v>602660</v>
      </c>
      <c r="O27" s="66">
        <f t="shared" si="5"/>
        <v>6620148</v>
      </c>
      <c r="P27" s="94"/>
    </row>
    <row r="28" spans="1:15" s="14" customFormat="1" ht="25.5" customHeight="1">
      <c r="A28" s="79" t="s">
        <v>192</v>
      </c>
      <c r="B28" s="148">
        <v>810148</v>
      </c>
      <c r="C28" s="81">
        <f>C29+C31+C32+C33</f>
        <v>644148</v>
      </c>
      <c r="D28" s="81">
        <f aca="true" t="shared" si="7" ref="D28:N28">D29+D31+D32+D33</f>
        <v>6000</v>
      </c>
      <c r="E28" s="81">
        <f t="shared" si="7"/>
        <v>41000</v>
      </c>
      <c r="F28" s="81">
        <f t="shared" si="7"/>
        <v>6000</v>
      </c>
      <c r="G28" s="81">
        <f t="shared" si="7"/>
        <v>11000</v>
      </c>
      <c r="H28" s="81">
        <f t="shared" si="7"/>
        <v>6000</v>
      </c>
      <c r="I28" s="81">
        <f t="shared" si="7"/>
        <v>16000</v>
      </c>
      <c r="J28" s="81">
        <f t="shared" si="7"/>
        <v>36000</v>
      </c>
      <c r="K28" s="81">
        <f t="shared" si="7"/>
        <v>16000</v>
      </c>
      <c r="L28" s="81">
        <f t="shared" si="7"/>
        <v>6000</v>
      </c>
      <c r="M28" s="81">
        <f t="shared" si="7"/>
        <v>6000</v>
      </c>
      <c r="N28" s="81">
        <f t="shared" si="7"/>
        <v>16000</v>
      </c>
      <c r="O28" s="29">
        <f t="shared" si="5"/>
        <v>810148</v>
      </c>
    </row>
    <row r="29" spans="1:15" s="14" customFormat="1" ht="40.5" customHeight="1">
      <c r="A29" s="88" t="s">
        <v>193</v>
      </c>
      <c r="B29" s="81">
        <v>638148</v>
      </c>
      <c r="C29" s="81">
        <v>638148</v>
      </c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29">
        <f t="shared" si="5"/>
        <v>638148</v>
      </c>
    </row>
    <row r="30" spans="1:15" s="14" customFormat="1" ht="40.5" customHeight="1">
      <c r="A30" s="93" t="s">
        <v>194</v>
      </c>
      <c r="B30" s="81">
        <v>638148</v>
      </c>
      <c r="C30" s="81">
        <v>638148</v>
      </c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29">
        <f t="shared" si="5"/>
        <v>638148</v>
      </c>
    </row>
    <row r="31" spans="1:15" s="14" customFormat="1" ht="40.5" customHeight="1">
      <c r="A31" s="89" t="s">
        <v>195</v>
      </c>
      <c r="B31" s="81">
        <v>40000</v>
      </c>
      <c r="C31" s="81"/>
      <c r="D31" s="81"/>
      <c r="E31" s="81">
        <v>5000</v>
      </c>
      <c r="F31" s="81"/>
      <c r="G31" s="81">
        <v>5000</v>
      </c>
      <c r="H31" s="81"/>
      <c r="I31" s="81">
        <v>10000</v>
      </c>
      <c r="J31" s="81"/>
      <c r="K31" s="81">
        <v>10000</v>
      </c>
      <c r="L31" s="81"/>
      <c r="M31" s="81"/>
      <c r="N31" s="81">
        <v>10000</v>
      </c>
      <c r="O31" s="29">
        <f>SUM(E31:N31)</f>
        <v>40000</v>
      </c>
    </row>
    <row r="32" spans="1:15" s="14" customFormat="1" ht="25.5" customHeight="1">
      <c r="A32" s="89" t="s">
        <v>196</v>
      </c>
      <c r="B32" s="81">
        <v>72000</v>
      </c>
      <c r="C32" s="81">
        <v>6000</v>
      </c>
      <c r="D32" s="81">
        <v>6000</v>
      </c>
      <c r="E32" s="81">
        <v>6000</v>
      </c>
      <c r="F32" s="81">
        <v>6000</v>
      </c>
      <c r="G32" s="81">
        <v>6000</v>
      </c>
      <c r="H32" s="81">
        <v>6000</v>
      </c>
      <c r="I32" s="81">
        <v>6000</v>
      </c>
      <c r="J32" s="81">
        <v>6000</v>
      </c>
      <c r="K32" s="81">
        <v>6000</v>
      </c>
      <c r="L32" s="81">
        <v>6000</v>
      </c>
      <c r="M32" s="81">
        <v>6000</v>
      </c>
      <c r="N32" s="81">
        <v>6000</v>
      </c>
      <c r="O32" s="29">
        <f t="shared" si="5"/>
        <v>72000</v>
      </c>
    </row>
    <row r="33" spans="1:15" s="14" customFormat="1" ht="25.5" customHeight="1">
      <c r="A33" s="89" t="s">
        <v>197</v>
      </c>
      <c r="B33" s="81">
        <v>60000</v>
      </c>
      <c r="C33" s="81"/>
      <c r="D33" s="81"/>
      <c r="E33" s="81">
        <v>30000</v>
      </c>
      <c r="F33" s="81"/>
      <c r="G33" s="81"/>
      <c r="H33" s="81"/>
      <c r="I33" s="81"/>
      <c r="J33" s="81">
        <v>30000</v>
      </c>
      <c r="K33" s="81"/>
      <c r="L33" s="81"/>
      <c r="M33" s="81"/>
      <c r="N33" s="81"/>
      <c r="O33" s="29">
        <f t="shared" si="5"/>
        <v>60000</v>
      </c>
    </row>
    <row r="34" spans="1:15" s="14" customFormat="1" ht="25.5" customHeight="1">
      <c r="A34" s="231" t="s">
        <v>198</v>
      </c>
      <c r="B34" s="150">
        <v>1910000</v>
      </c>
      <c r="C34" s="150">
        <f>C43+C44+C45+C46+C47+C48+C49+C50+C51+C52+C53</f>
        <v>25000</v>
      </c>
      <c r="D34" s="150">
        <f aca="true" t="shared" si="8" ref="D34:N34">D43+D44+D45+D46+D47+D48+D49+D50+D51+D52+D53</f>
        <v>45000</v>
      </c>
      <c r="E34" s="150">
        <f t="shared" si="8"/>
        <v>130000</v>
      </c>
      <c r="F34" s="150">
        <f t="shared" si="8"/>
        <v>35000</v>
      </c>
      <c r="G34" s="150">
        <f t="shared" si="8"/>
        <v>665000</v>
      </c>
      <c r="H34" s="150">
        <f t="shared" si="8"/>
        <v>155000</v>
      </c>
      <c r="I34" s="150">
        <f t="shared" si="8"/>
        <v>120000</v>
      </c>
      <c r="J34" s="150">
        <f t="shared" si="8"/>
        <v>35000</v>
      </c>
      <c r="K34" s="150">
        <f t="shared" si="8"/>
        <v>125000</v>
      </c>
      <c r="L34" s="150">
        <f t="shared" si="8"/>
        <v>50000</v>
      </c>
      <c r="M34" s="150">
        <f t="shared" si="8"/>
        <v>375000</v>
      </c>
      <c r="N34" s="150">
        <f t="shared" si="8"/>
        <v>150000</v>
      </c>
      <c r="O34" s="29">
        <f t="shared" si="5"/>
        <v>1910000</v>
      </c>
    </row>
    <row r="35" spans="1:15" s="14" customFormat="1" ht="25.5" customHeight="1">
      <c r="A35" s="90" t="s">
        <v>199</v>
      </c>
      <c r="B35" s="87">
        <v>1910000</v>
      </c>
      <c r="C35" s="150">
        <v>25000</v>
      </c>
      <c r="D35" s="150">
        <v>45000</v>
      </c>
      <c r="E35" s="150">
        <v>130000</v>
      </c>
      <c r="F35" s="150">
        <v>35000</v>
      </c>
      <c r="G35" s="150">
        <v>665000</v>
      </c>
      <c r="H35" s="150">
        <v>155000</v>
      </c>
      <c r="I35" s="150">
        <v>120000</v>
      </c>
      <c r="J35" s="150">
        <v>35000</v>
      </c>
      <c r="K35" s="150">
        <v>125000</v>
      </c>
      <c r="L35" s="150">
        <v>50000</v>
      </c>
      <c r="M35" s="150">
        <v>375000</v>
      </c>
      <c r="N35" s="150">
        <v>150000</v>
      </c>
      <c r="O35" s="29">
        <f t="shared" si="5"/>
        <v>1910000</v>
      </c>
    </row>
    <row r="36" spans="1:15" s="14" customFormat="1" ht="25.5" customHeight="1">
      <c r="A36" s="208"/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9"/>
    </row>
    <row r="37" spans="1:15" s="14" customFormat="1" ht="25.5" customHeight="1">
      <c r="A37" s="208"/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9"/>
    </row>
    <row r="38" spans="1:15" s="14" customFormat="1" ht="25.5" customHeight="1">
      <c r="A38" s="170" t="s">
        <v>38</v>
      </c>
      <c r="B38" s="169"/>
      <c r="C38" s="169"/>
      <c r="D38" s="169"/>
      <c r="E38" s="167" t="s">
        <v>39</v>
      </c>
      <c r="F38" s="167"/>
      <c r="G38" s="167"/>
      <c r="H38" s="168" t="s">
        <v>38</v>
      </c>
      <c r="I38" s="168" t="s">
        <v>10</v>
      </c>
      <c r="J38" s="168"/>
      <c r="K38" s="169"/>
      <c r="L38" s="168" t="s">
        <v>40</v>
      </c>
      <c r="M38" s="168"/>
      <c r="N38" s="173"/>
      <c r="O38" s="29">
        <f t="shared" si="5"/>
        <v>0</v>
      </c>
    </row>
    <row r="39" spans="1:16" s="14" customFormat="1" ht="25.5" customHeight="1">
      <c r="A39" s="170"/>
      <c r="B39" s="241" t="s">
        <v>46</v>
      </c>
      <c r="C39" s="241"/>
      <c r="D39" s="241"/>
      <c r="E39" s="167"/>
      <c r="F39" s="167"/>
      <c r="G39" s="168"/>
      <c r="H39" s="168"/>
      <c r="I39" s="241" t="s">
        <v>41</v>
      </c>
      <c r="J39" s="241"/>
      <c r="K39" s="241"/>
      <c r="L39" s="167"/>
      <c r="M39" s="167"/>
      <c r="N39" s="173"/>
      <c r="O39" s="29">
        <v>100000</v>
      </c>
      <c r="P39" s="77"/>
    </row>
    <row r="40" spans="1:15" s="14" customFormat="1" ht="43.5" customHeight="1">
      <c r="A40" s="170" t="s">
        <v>42</v>
      </c>
      <c r="B40" s="242" t="s">
        <v>43</v>
      </c>
      <c r="C40" s="242"/>
      <c r="D40" s="242"/>
      <c r="E40" s="167"/>
      <c r="F40" s="167"/>
      <c r="G40" s="168"/>
      <c r="H40" s="168" t="s">
        <v>42</v>
      </c>
      <c r="I40" s="242" t="s">
        <v>44</v>
      </c>
      <c r="J40" s="242"/>
      <c r="K40" s="242"/>
      <c r="L40" s="171"/>
      <c r="M40" s="171"/>
      <c r="N40" s="174"/>
      <c r="O40" s="29">
        <f>SUM(C40:N40)</f>
        <v>0</v>
      </c>
    </row>
    <row r="41" spans="1:15" s="59" customFormat="1" ht="25.5" customHeight="1">
      <c r="A41" s="246" t="s">
        <v>0</v>
      </c>
      <c r="B41" s="91" t="s">
        <v>1</v>
      </c>
      <c r="C41" s="248" t="s">
        <v>3</v>
      </c>
      <c r="D41" s="248"/>
      <c r="E41" s="248"/>
      <c r="F41" s="248" t="s">
        <v>4</v>
      </c>
      <c r="G41" s="248"/>
      <c r="H41" s="248"/>
      <c r="I41" s="248" t="s">
        <v>5</v>
      </c>
      <c r="J41" s="248"/>
      <c r="K41" s="248"/>
      <c r="L41" s="248" t="s">
        <v>6</v>
      </c>
      <c r="M41" s="248"/>
      <c r="N41" s="248"/>
      <c r="O41" s="58"/>
    </row>
    <row r="42" spans="1:17" s="59" customFormat="1" ht="25.5" customHeight="1">
      <c r="A42" s="247"/>
      <c r="B42" s="78" t="s">
        <v>2</v>
      </c>
      <c r="C42" s="103" t="s">
        <v>180</v>
      </c>
      <c r="D42" s="103" t="s">
        <v>181</v>
      </c>
      <c r="E42" s="103" t="s">
        <v>182</v>
      </c>
      <c r="F42" s="103" t="s">
        <v>183</v>
      </c>
      <c r="G42" s="103" t="s">
        <v>184</v>
      </c>
      <c r="H42" s="104" t="s">
        <v>185</v>
      </c>
      <c r="I42" s="103" t="s">
        <v>186</v>
      </c>
      <c r="J42" s="103" t="s">
        <v>187</v>
      </c>
      <c r="K42" s="103" t="s">
        <v>188</v>
      </c>
      <c r="L42" s="103" t="s">
        <v>189</v>
      </c>
      <c r="M42" s="103" t="s">
        <v>190</v>
      </c>
      <c r="N42" s="103" t="s">
        <v>191</v>
      </c>
      <c r="O42" s="58"/>
      <c r="Q42" s="59" t="s">
        <v>10</v>
      </c>
    </row>
    <row r="43" spans="1:15" s="59" customFormat="1" ht="25.5" customHeight="1">
      <c r="A43" s="89" t="s">
        <v>200</v>
      </c>
      <c r="B43" s="81">
        <v>300000</v>
      </c>
      <c r="C43" s="81">
        <v>25000</v>
      </c>
      <c r="D43" s="81">
        <v>25000</v>
      </c>
      <c r="E43" s="81">
        <v>25000</v>
      </c>
      <c r="F43" s="81">
        <v>25000</v>
      </c>
      <c r="G43" s="81">
        <v>25000</v>
      </c>
      <c r="H43" s="81">
        <v>25000</v>
      </c>
      <c r="I43" s="81">
        <v>25000</v>
      </c>
      <c r="J43" s="81">
        <v>25000</v>
      </c>
      <c r="K43" s="81">
        <v>25000</v>
      </c>
      <c r="L43" s="81">
        <v>25000</v>
      </c>
      <c r="M43" s="81">
        <v>25000</v>
      </c>
      <c r="N43" s="81">
        <v>25000</v>
      </c>
      <c r="O43" s="29">
        <f aca="true" t="shared" si="9" ref="O43:O49">SUM(C43:N43)</f>
        <v>300000</v>
      </c>
    </row>
    <row r="44" spans="1:15" s="59" customFormat="1" ht="25.5" customHeight="1">
      <c r="A44" s="89" t="s">
        <v>201</v>
      </c>
      <c r="B44" s="81">
        <v>100000</v>
      </c>
      <c r="C44" s="81"/>
      <c r="D44" s="81">
        <v>10000</v>
      </c>
      <c r="E44" s="81">
        <v>20000</v>
      </c>
      <c r="F44" s="81"/>
      <c r="G44" s="81">
        <v>20000</v>
      </c>
      <c r="H44" s="81"/>
      <c r="I44" s="81">
        <v>20000</v>
      </c>
      <c r="J44" s="81"/>
      <c r="K44" s="81"/>
      <c r="L44" s="81">
        <v>15000</v>
      </c>
      <c r="M44" s="81">
        <v>5000</v>
      </c>
      <c r="N44" s="81">
        <v>10000</v>
      </c>
      <c r="O44" s="29">
        <f t="shared" si="9"/>
        <v>100000</v>
      </c>
    </row>
    <row r="45" spans="1:15" s="59" customFormat="1" ht="25.5" customHeight="1">
      <c r="A45" s="89" t="s">
        <v>202</v>
      </c>
      <c r="B45" s="81">
        <v>30000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>
        <v>30000</v>
      </c>
      <c r="O45" s="29">
        <f t="shared" si="9"/>
        <v>30000</v>
      </c>
    </row>
    <row r="46" spans="1:15" s="59" customFormat="1" ht="23.25" customHeight="1">
      <c r="A46" s="89" t="s">
        <v>203</v>
      </c>
      <c r="B46" s="81">
        <v>60000</v>
      </c>
      <c r="C46" s="81"/>
      <c r="D46" s="81"/>
      <c r="E46" s="81">
        <v>15000</v>
      </c>
      <c r="F46" s="81"/>
      <c r="G46" s="81">
        <v>10000</v>
      </c>
      <c r="H46" s="81">
        <v>15000</v>
      </c>
      <c r="I46" s="81"/>
      <c r="J46" s="81"/>
      <c r="K46" s="81">
        <v>10000</v>
      </c>
      <c r="L46" s="81"/>
      <c r="M46" s="81"/>
      <c r="N46" s="81">
        <v>10000</v>
      </c>
      <c r="O46" s="29">
        <f t="shared" si="9"/>
        <v>60000</v>
      </c>
    </row>
    <row r="47" spans="1:15" s="14" customFormat="1" ht="36" customHeight="1">
      <c r="A47" s="89" t="s">
        <v>204</v>
      </c>
      <c r="B47" s="81">
        <v>50000</v>
      </c>
      <c r="C47" s="81"/>
      <c r="D47" s="81"/>
      <c r="E47" s="81"/>
      <c r="F47" s="81"/>
      <c r="G47" s="81"/>
      <c r="H47" s="81"/>
      <c r="I47" s="81">
        <v>25000</v>
      </c>
      <c r="J47" s="81"/>
      <c r="K47" s="81"/>
      <c r="L47" s="81"/>
      <c r="M47" s="81"/>
      <c r="N47" s="81">
        <v>25000</v>
      </c>
      <c r="O47" s="29">
        <f t="shared" si="9"/>
        <v>50000</v>
      </c>
    </row>
    <row r="48" spans="1:15" s="14" customFormat="1" ht="40.5" customHeight="1">
      <c r="A48" s="89" t="s">
        <v>205</v>
      </c>
      <c r="B48" s="81">
        <v>40000</v>
      </c>
      <c r="C48" s="81"/>
      <c r="D48" s="81"/>
      <c r="E48" s="81"/>
      <c r="F48" s="81"/>
      <c r="G48" s="81"/>
      <c r="H48" s="81"/>
      <c r="I48" s="81">
        <v>40000</v>
      </c>
      <c r="J48" s="81"/>
      <c r="K48" s="81"/>
      <c r="L48" s="81"/>
      <c r="M48" s="81"/>
      <c r="N48" s="81"/>
      <c r="O48" s="29">
        <f t="shared" si="9"/>
        <v>40000</v>
      </c>
    </row>
    <row r="49" spans="1:16" s="14" customFormat="1" ht="36.75" customHeight="1">
      <c r="A49" s="89" t="s">
        <v>206</v>
      </c>
      <c r="B49" s="81">
        <v>30000</v>
      </c>
      <c r="C49" s="92"/>
      <c r="D49" s="92"/>
      <c r="E49" s="92"/>
      <c r="F49" s="92"/>
      <c r="G49" s="92"/>
      <c r="H49" s="92">
        <v>30000</v>
      </c>
      <c r="I49" s="92"/>
      <c r="J49" s="92"/>
      <c r="K49" s="92"/>
      <c r="L49" s="92"/>
      <c r="M49" s="92"/>
      <c r="N49" s="92"/>
      <c r="O49" s="29">
        <f t="shared" si="9"/>
        <v>30000</v>
      </c>
      <c r="P49" s="77"/>
    </row>
    <row r="50" spans="1:15" s="14" customFormat="1" ht="25.5" customHeight="1">
      <c r="A50" s="89" t="s">
        <v>207</v>
      </c>
      <c r="B50" s="81">
        <v>300000</v>
      </c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>
        <v>300000</v>
      </c>
      <c r="N50" s="81"/>
      <c r="O50" s="29">
        <f>SUM(C50:N50)</f>
        <v>300000</v>
      </c>
    </row>
    <row r="51" spans="1:15" s="14" customFormat="1" ht="20.25" customHeight="1">
      <c r="A51" s="89" t="s">
        <v>117</v>
      </c>
      <c r="B51" s="81">
        <v>100000</v>
      </c>
      <c r="C51" s="81"/>
      <c r="D51" s="81">
        <v>10000</v>
      </c>
      <c r="E51" s="81">
        <v>10000</v>
      </c>
      <c r="F51" s="81">
        <v>10000</v>
      </c>
      <c r="G51" s="81">
        <v>10000</v>
      </c>
      <c r="H51" s="81">
        <v>10000</v>
      </c>
      <c r="I51" s="81">
        <v>10000</v>
      </c>
      <c r="J51" s="81">
        <v>10000</v>
      </c>
      <c r="K51" s="81">
        <v>10000</v>
      </c>
      <c r="L51" s="81">
        <v>10000</v>
      </c>
      <c r="M51" s="81">
        <v>10000</v>
      </c>
      <c r="N51" s="81"/>
      <c r="O51" s="29">
        <f>SUM(C51:N51)</f>
        <v>100000</v>
      </c>
    </row>
    <row r="52" spans="1:15" s="14" customFormat="1" ht="41.25" customHeight="1">
      <c r="A52" s="89" t="s">
        <v>118</v>
      </c>
      <c r="B52" s="81">
        <v>600000</v>
      </c>
      <c r="C52" s="81"/>
      <c r="D52" s="81"/>
      <c r="E52" s="81"/>
      <c r="F52" s="81"/>
      <c r="G52" s="81">
        <v>600000</v>
      </c>
      <c r="H52" s="81"/>
      <c r="I52" s="81"/>
      <c r="J52" s="81"/>
      <c r="K52" s="81"/>
      <c r="L52" s="81"/>
      <c r="M52" s="81"/>
      <c r="N52" s="81"/>
      <c r="O52" s="29">
        <f>SUM(C52:N52)</f>
        <v>600000</v>
      </c>
    </row>
    <row r="53" spans="1:15" s="14" customFormat="1" ht="21" customHeight="1">
      <c r="A53" s="89" t="s">
        <v>119</v>
      </c>
      <c r="B53" s="81">
        <v>300000</v>
      </c>
      <c r="C53" s="81"/>
      <c r="D53" s="81"/>
      <c r="E53" s="81">
        <v>60000</v>
      </c>
      <c r="F53" s="81"/>
      <c r="G53" s="81"/>
      <c r="H53" s="81">
        <v>75000</v>
      </c>
      <c r="I53" s="81"/>
      <c r="J53" s="81"/>
      <c r="K53" s="81">
        <v>80000</v>
      </c>
      <c r="L53" s="81"/>
      <c r="M53" s="81">
        <v>35000</v>
      </c>
      <c r="N53" s="81">
        <v>50000</v>
      </c>
      <c r="O53" s="29">
        <f>SUM(C53:N53)</f>
        <v>300000</v>
      </c>
    </row>
    <row r="54" spans="1:15" s="14" customFormat="1" ht="21" customHeight="1">
      <c r="A54" s="184"/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29"/>
    </row>
    <row r="55" spans="1:15" s="14" customFormat="1" ht="21" customHeight="1">
      <c r="A55" s="184"/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29"/>
    </row>
    <row r="56" spans="1:15" s="14" customFormat="1" ht="21" customHeight="1">
      <c r="A56" s="184"/>
      <c r="B56" s="185"/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29"/>
    </row>
    <row r="57" spans="1:15" s="14" customFormat="1" ht="21" customHeigh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29"/>
    </row>
    <row r="58" spans="1:15" s="14" customFormat="1" ht="21" customHeight="1">
      <c r="A58" s="183"/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29"/>
    </row>
    <row r="59" spans="1:15" s="14" customFormat="1" ht="25.5" customHeight="1">
      <c r="A59" s="170" t="s">
        <v>38</v>
      </c>
      <c r="B59" s="169"/>
      <c r="C59" s="169"/>
      <c r="D59" s="169"/>
      <c r="E59" s="167" t="s">
        <v>39</v>
      </c>
      <c r="F59" s="167"/>
      <c r="G59" s="167"/>
      <c r="H59" s="168" t="s">
        <v>38</v>
      </c>
      <c r="I59" s="168" t="s">
        <v>10</v>
      </c>
      <c r="J59" s="168"/>
      <c r="K59" s="169"/>
      <c r="L59" s="168" t="s">
        <v>40</v>
      </c>
      <c r="M59" s="168"/>
      <c r="N59" s="173"/>
      <c r="O59" s="29">
        <f>SUM(C59:N59)</f>
        <v>0</v>
      </c>
    </row>
    <row r="60" spans="1:16" s="14" customFormat="1" ht="25.5" customHeight="1">
      <c r="A60" s="170"/>
      <c r="B60" s="241" t="s">
        <v>46</v>
      </c>
      <c r="C60" s="241"/>
      <c r="D60" s="241"/>
      <c r="E60" s="167"/>
      <c r="F60" s="167"/>
      <c r="G60" s="168"/>
      <c r="H60" s="168"/>
      <c r="I60" s="241" t="s">
        <v>41</v>
      </c>
      <c r="J60" s="241"/>
      <c r="K60" s="241"/>
      <c r="L60" s="167"/>
      <c r="M60" s="167"/>
      <c r="N60" s="173"/>
      <c r="O60" s="29">
        <v>100000</v>
      </c>
      <c r="P60" s="77"/>
    </row>
    <row r="61" spans="1:15" s="14" customFormat="1" ht="25.5" customHeight="1">
      <c r="A61" s="170" t="s">
        <v>42</v>
      </c>
      <c r="B61" s="242" t="s">
        <v>43</v>
      </c>
      <c r="C61" s="242"/>
      <c r="D61" s="242"/>
      <c r="E61" s="167"/>
      <c r="F61" s="167"/>
      <c r="G61" s="168"/>
      <c r="H61" s="168" t="s">
        <v>42</v>
      </c>
      <c r="I61" s="242" t="s">
        <v>44</v>
      </c>
      <c r="J61" s="242"/>
      <c r="K61" s="242"/>
      <c r="L61" s="171"/>
      <c r="M61" s="171"/>
      <c r="N61" s="174"/>
      <c r="O61" s="29">
        <f>SUM(C61:N61)</f>
        <v>0</v>
      </c>
    </row>
    <row r="62" spans="1:15" s="59" customFormat="1" ht="21" customHeight="1">
      <c r="A62" s="246" t="s">
        <v>0</v>
      </c>
      <c r="B62" s="91" t="s">
        <v>1</v>
      </c>
      <c r="C62" s="248" t="s">
        <v>3</v>
      </c>
      <c r="D62" s="248"/>
      <c r="E62" s="248"/>
      <c r="F62" s="248" t="s">
        <v>4</v>
      </c>
      <c r="G62" s="248"/>
      <c r="H62" s="248"/>
      <c r="I62" s="248" t="s">
        <v>5</v>
      </c>
      <c r="J62" s="248"/>
      <c r="K62" s="248"/>
      <c r="L62" s="248" t="s">
        <v>6</v>
      </c>
      <c r="M62" s="248"/>
      <c r="N62" s="248"/>
      <c r="O62" s="58"/>
    </row>
    <row r="63" spans="1:17" s="59" customFormat="1" ht="20.25" customHeight="1">
      <c r="A63" s="247"/>
      <c r="B63" s="78" t="s">
        <v>2</v>
      </c>
      <c r="C63" s="103" t="s">
        <v>180</v>
      </c>
      <c r="D63" s="103" t="s">
        <v>181</v>
      </c>
      <c r="E63" s="103" t="s">
        <v>182</v>
      </c>
      <c r="F63" s="103" t="s">
        <v>183</v>
      </c>
      <c r="G63" s="103" t="s">
        <v>184</v>
      </c>
      <c r="H63" s="104" t="s">
        <v>185</v>
      </c>
      <c r="I63" s="103" t="s">
        <v>186</v>
      </c>
      <c r="J63" s="103" t="s">
        <v>187</v>
      </c>
      <c r="K63" s="103" t="s">
        <v>188</v>
      </c>
      <c r="L63" s="103" t="s">
        <v>189</v>
      </c>
      <c r="M63" s="103" t="s">
        <v>190</v>
      </c>
      <c r="N63" s="103" t="s">
        <v>191</v>
      </c>
      <c r="O63" s="58"/>
      <c r="Q63" s="59" t="s">
        <v>10</v>
      </c>
    </row>
    <row r="64" spans="1:15" s="14" customFormat="1" ht="21" customHeight="1">
      <c r="A64" s="82" t="s">
        <v>9</v>
      </c>
      <c r="B64" s="148">
        <v>1280000</v>
      </c>
      <c r="C64" s="148">
        <f>C65+C66+C67+C68+C69+C70+C71</f>
        <v>50000</v>
      </c>
      <c r="D64" s="148">
        <f aca="true" t="shared" si="10" ref="D64:N64">D65+D66+D67+D68+D69+D70+D71</f>
        <v>50000</v>
      </c>
      <c r="E64" s="148">
        <f t="shared" si="10"/>
        <v>225000</v>
      </c>
      <c r="F64" s="148">
        <f t="shared" si="10"/>
        <v>50000</v>
      </c>
      <c r="G64" s="148">
        <f t="shared" si="10"/>
        <v>50000</v>
      </c>
      <c r="H64" s="148">
        <f t="shared" si="10"/>
        <v>215000</v>
      </c>
      <c r="I64" s="148">
        <f t="shared" si="10"/>
        <v>55000</v>
      </c>
      <c r="J64" s="148">
        <f t="shared" si="10"/>
        <v>50000</v>
      </c>
      <c r="K64" s="148">
        <f t="shared" si="10"/>
        <v>215000</v>
      </c>
      <c r="L64" s="148">
        <f t="shared" si="10"/>
        <v>50000</v>
      </c>
      <c r="M64" s="148">
        <f t="shared" si="10"/>
        <v>55000</v>
      </c>
      <c r="N64" s="148">
        <f t="shared" si="10"/>
        <v>215000</v>
      </c>
      <c r="O64" s="29">
        <f>SUM(C64:N64)</f>
        <v>1280000</v>
      </c>
    </row>
    <row r="65" spans="1:15" s="14" customFormat="1" ht="21" customHeight="1">
      <c r="A65" s="89" t="s">
        <v>120</v>
      </c>
      <c r="B65" s="81">
        <v>150000</v>
      </c>
      <c r="C65" s="81"/>
      <c r="D65" s="81"/>
      <c r="E65" s="81">
        <v>37500</v>
      </c>
      <c r="F65" s="81"/>
      <c r="G65" s="81"/>
      <c r="H65" s="81">
        <v>37500</v>
      </c>
      <c r="I65" s="81"/>
      <c r="J65" s="81"/>
      <c r="K65" s="81">
        <v>37500</v>
      </c>
      <c r="L65" s="81"/>
      <c r="M65" s="81"/>
      <c r="N65" s="81">
        <v>37500</v>
      </c>
      <c r="O65" s="29">
        <f>SUM(C65:N65)</f>
        <v>150000</v>
      </c>
    </row>
    <row r="66" spans="1:15" s="14" customFormat="1" ht="21" customHeight="1">
      <c r="A66" s="89" t="s">
        <v>121</v>
      </c>
      <c r="B66" s="81">
        <v>20000</v>
      </c>
      <c r="C66" s="81"/>
      <c r="D66" s="81"/>
      <c r="E66" s="81">
        <v>5000</v>
      </c>
      <c r="F66" s="81"/>
      <c r="G66" s="81"/>
      <c r="H66" s="81">
        <v>5000</v>
      </c>
      <c r="I66" s="81"/>
      <c r="J66" s="81"/>
      <c r="K66" s="81">
        <v>5000</v>
      </c>
      <c r="L66" s="81"/>
      <c r="M66" s="81"/>
      <c r="N66" s="81">
        <v>5000</v>
      </c>
      <c r="O66" s="29">
        <f>SUM(C66:N66)</f>
        <v>20000</v>
      </c>
    </row>
    <row r="67" spans="1:15" s="14" customFormat="1" ht="21" customHeight="1">
      <c r="A67" s="89" t="s">
        <v>122</v>
      </c>
      <c r="B67" s="81">
        <v>20000</v>
      </c>
      <c r="C67" s="81"/>
      <c r="D67" s="81"/>
      <c r="E67" s="81">
        <v>5000</v>
      </c>
      <c r="F67" s="81"/>
      <c r="G67" s="81"/>
      <c r="H67" s="81">
        <v>5000</v>
      </c>
      <c r="I67" s="81"/>
      <c r="J67" s="81"/>
      <c r="K67" s="81">
        <v>5000</v>
      </c>
      <c r="L67" s="81"/>
      <c r="M67" s="81"/>
      <c r="N67" s="81">
        <v>5000</v>
      </c>
      <c r="O67" s="29">
        <f>SUM(C67:N67)</f>
        <v>20000</v>
      </c>
    </row>
    <row r="68" spans="1:15" s="14" customFormat="1" ht="21" customHeight="1">
      <c r="A68" s="89" t="s">
        <v>123</v>
      </c>
      <c r="B68" s="81">
        <v>350000</v>
      </c>
      <c r="C68" s="81"/>
      <c r="D68" s="81"/>
      <c r="E68" s="81">
        <v>87500</v>
      </c>
      <c r="F68" s="81"/>
      <c r="G68" s="81"/>
      <c r="H68" s="81">
        <v>87500</v>
      </c>
      <c r="I68" s="81"/>
      <c r="J68" s="81"/>
      <c r="K68" s="81">
        <v>87500</v>
      </c>
      <c r="L68" s="81"/>
      <c r="M68" s="81"/>
      <c r="N68" s="81">
        <v>87500</v>
      </c>
      <c r="O68" s="29">
        <f aca="true" t="shared" si="11" ref="O68:O76">SUM(C68:N68)</f>
        <v>350000</v>
      </c>
    </row>
    <row r="69" spans="1:15" s="14" customFormat="1" ht="21" customHeight="1">
      <c r="A69" s="89" t="s">
        <v>124</v>
      </c>
      <c r="B69" s="81">
        <v>600000</v>
      </c>
      <c r="C69" s="81">
        <v>50000</v>
      </c>
      <c r="D69" s="81">
        <v>50000</v>
      </c>
      <c r="E69" s="81">
        <v>50000</v>
      </c>
      <c r="F69" s="81">
        <v>50000</v>
      </c>
      <c r="G69" s="81">
        <v>50000</v>
      </c>
      <c r="H69" s="81">
        <v>50000</v>
      </c>
      <c r="I69" s="81">
        <v>50000</v>
      </c>
      <c r="J69" s="81">
        <v>50000</v>
      </c>
      <c r="K69" s="81">
        <v>50000</v>
      </c>
      <c r="L69" s="81">
        <v>50000</v>
      </c>
      <c r="M69" s="81">
        <v>50000</v>
      </c>
      <c r="N69" s="81">
        <v>50000</v>
      </c>
      <c r="O69" s="29">
        <f t="shared" si="11"/>
        <v>600000</v>
      </c>
    </row>
    <row r="70" spans="1:15" s="14" customFormat="1" ht="21" customHeight="1">
      <c r="A70" s="89" t="s">
        <v>125</v>
      </c>
      <c r="B70" s="81">
        <v>120000</v>
      </c>
      <c r="C70" s="81"/>
      <c r="D70" s="81"/>
      <c r="E70" s="81">
        <v>30000</v>
      </c>
      <c r="F70" s="81"/>
      <c r="G70" s="81"/>
      <c r="H70" s="81">
        <v>30000</v>
      </c>
      <c r="I70" s="81"/>
      <c r="J70" s="81"/>
      <c r="K70" s="81">
        <v>30000</v>
      </c>
      <c r="L70" s="81"/>
      <c r="M70" s="81"/>
      <c r="N70" s="81">
        <v>30000</v>
      </c>
      <c r="O70" s="29">
        <f t="shared" si="11"/>
        <v>120000</v>
      </c>
    </row>
    <row r="71" spans="1:15" s="14" customFormat="1" ht="21.75" customHeight="1">
      <c r="A71" s="89" t="s">
        <v>126</v>
      </c>
      <c r="B71" s="81">
        <v>20000</v>
      </c>
      <c r="C71" s="81"/>
      <c r="D71" s="81"/>
      <c r="E71" s="81">
        <v>10000</v>
      </c>
      <c r="F71" s="81"/>
      <c r="G71" s="81"/>
      <c r="H71" s="81"/>
      <c r="I71" s="81">
        <v>5000</v>
      </c>
      <c r="J71" s="81"/>
      <c r="K71" s="81"/>
      <c r="L71" s="81"/>
      <c r="M71" s="81">
        <v>5000</v>
      </c>
      <c r="N71" s="81"/>
      <c r="O71" s="29">
        <f t="shared" si="11"/>
        <v>20000</v>
      </c>
    </row>
    <row r="72" spans="1:15" s="14" customFormat="1" ht="18" customHeight="1">
      <c r="A72" s="79" t="s">
        <v>127</v>
      </c>
      <c r="B72" s="148">
        <v>2620000</v>
      </c>
      <c r="C72" s="148">
        <f>C73+C74+C75+C76</f>
        <v>216668</v>
      </c>
      <c r="D72" s="148">
        <f aca="true" t="shared" si="12" ref="D72:N72">D73+D74+D75+D76</f>
        <v>216668</v>
      </c>
      <c r="E72" s="148">
        <f t="shared" si="12"/>
        <v>221668</v>
      </c>
      <c r="F72" s="148">
        <f t="shared" si="12"/>
        <v>216668</v>
      </c>
      <c r="G72" s="148">
        <f t="shared" si="12"/>
        <v>216668</v>
      </c>
      <c r="H72" s="148">
        <f t="shared" si="12"/>
        <v>221668</v>
      </c>
      <c r="I72" s="148">
        <f t="shared" si="12"/>
        <v>216668</v>
      </c>
      <c r="J72" s="148">
        <f t="shared" si="12"/>
        <v>216668</v>
      </c>
      <c r="K72" s="148">
        <f t="shared" si="12"/>
        <v>221664</v>
      </c>
      <c r="L72" s="148">
        <f t="shared" si="12"/>
        <v>216668</v>
      </c>
      <c r="M72" s="148">
        <f t="shared" si="12"/>
        <v>216664</v>
      </c>
      <c r="N72" s="148">
        <f t="shared" si="12"/>
        <v>221660</v>
      </c>
      <c r="O72" s="29">
        <f t="shared" si="11"/>
        <v>2620000</v>
      </c>
    </row>
    <row r="73" spans="1:15" s="14" customFormat="1" ht="18" customHeight="1">
      <c r="A73" s="79" t="s">
        <v>128</v>
      </c>
      <c r="B73" s="81">
        <v>2500000</v>
      </c>
      <c r="C73" s="81">
        <v>208334</v>
      </c>
      <c r="D73" s="81">
        <v>208334</v>
      </c>
      <c r="E73" s="81">
        <v>208334</v>
      </c>
      <c r="F73" s="81">
        <v>208334</v>
      </c>
      <c r="G73" s="81">
        <v>208334</v>
      </c>
      <c r="H73" s="81">
        <v>208334</v>
      </c>
      <c r="I73" s="81">
        <v>208334</v>
      </c>
      <c r="J73" s="81">
        <v>208334</v>
      </c>
      <c r="K73" s="81">
        <v>208330</v>
      </c>
      <c r="L73" s="81">
        <v>208334</v>
      </c>
      <c r="M73" s="81">
        <v>208334</v>
      </c>
      <c r="N73" s="81">
        <v>208330</v>
      </c>
      <c r="O73" s="29">
        <f t="shared" si="11"/>
        <v>2500000</v>
      </c>
    </row>
    <row r="74" spans="1:15" s="14" customFormat="1" ht="19.5" customHeight="1">
      <c r="A74" s="79" t="s">
        <v>129</v>
      </c>
      <c r="B74" s="81">
        <v>10000</v>
      </c>
      <c r="C74" s="81"/>
      <c r="D74" s="81"/>
      <c r="E74" s="81">
        <v>2500</v>
      </c>
      <c r="F74" s="81"/>
      <c r="G74" s="81"/>
      <c r="H74" s="81">
        <v>2500</v>
      </c>
      <c r="I74" s="81"/>
      <c r="J74" s="81"/>
      <c r="K74" s="81">
        <v>2500</v>
      </c>
      <c r="L74" s="81"/>
      <c r="M74" s="81"/>
      <c r="N74" s="81">
        <v>2500</v>
      </c>
      <c r="O74" s="29">
        <f t="shared" si="11"/>
        <v>10000</v>
      </c>
    </row>
    <row r="75" spans="1:15" s="14" customFormat="1" ht="19.5" customHeight="1">
      <c r="A75" s="79" t="s">
        <v>130</v>
      </c>
      <c r="B75" s="81">
        <v>10000</v>
      </c>
      <c r="C75" s="81"/>
      <c r="D75" s="81"/>
      <c r="E75" s="81">
        <v>2500</v>
      </c>
      <c r="F75" s="81"/>
      <c r="G75" s="81"/>
      <c r="H75" s="81">
        <v>2500</v>
      </c>
      <c r="I75" s="81"/>
      <c r="J75" s="81"/>
      <c r="K75" s="81">
        <v>2500</v>
      </c>
      <c r="L75" s="81"/>
      <c r="M75" s="81"/>
      <c r="N75" s="81">
        <v>2500</v>
      </c>
      <c r="O75" s="29">
        <f t="shared" si="11"/>
        <v>10000</v>
      </c>
    </row>
    <row r="76" spans="1:15" s="14" customFormat="1" ht="39" customHeight="1">
      <c r="A76" s="79" t="s">
        <v>131</v>
      </c>
      <c r="B76" s="81">
        <v>100000</v>
      </c>
      <c r="C76" s="81">
        <v>8334</v>
      </c>
      <c r="D76" s="81">
        <v>8334</v>
      </c>
      <c r="E76" s="81">
        <v>8334</v>
      </c>
      <c r="F76" s="81">
        <v>8334</v>
      </c>
      <c r="G76" s="81">
        <v>8334</v>
      </c>
      <c r="H76" s="81">
        <v>8334</v>
      </c>
      <c r="I76" s="81">
        <v>8334</v>
      </c>
      <c r="J76" s="81">
        <v>8334</v>
      </c>
      <c r="K76" s="81">
        <v>8334</v>
      </c>
      <c r="L76" s="81">
        <v>8334</v>
      </c>
      <c r="M76" s="81">
        <v>8330</v>
      </c>
      <c r="N76" s="81">
        <v>8330</v>
      </c>
      <c r="O76" s="29">
        <f t="shared" si="11"/>
        <v>100000</v>
      </c>
    </row>
    <row r="77" spans="1:16" s="14" customFormat="1" ht="19.5" customHeight="1">
      <c r="A77" s="79" t="s">
        <v>16</v>
      </c>
      <c r="B77" s="80">
        <v>114000</v>
      </c>
      <c r="C77" s="80"/>
      <c r="D77" s="80"/>
      <c r="E77" s="80"/>
      <c r="F77" s="152">
        <f>F79+F80+F81</f>
        <v>114000</v>
      </c>
      <c r="G77" s="152"/>
      <c r="H77" s="152"/>
      <c r="I77" s="152"/>
      <c r="J77" s="152"/>
      <c r="K77" s="152"/>
      <c r="L77" s="152"/>
      <c r="M77" s="80"/>
      <c r="N77" s="80"/>
      <c r="O77" s="29">
        <f>SUM(F77:N77)</f>
        <v>114000</v>
      </c>
      <c r="P77" s="77">
        <f>SUM(O77)</f>
        <v>114000</v>
      </c>
    </row>
    <row r="78" spans="1:16" s="14" customFormat="1" ht="18.75" customHeight="1">
      <c r="A78" s="82" t="s">
        <v>17</v>
      </c>
      <c r="B78" s="80">
        <v>114000</v>
      </c>
      <c r="C78" s="80"/>
      <c r="D78" s="80"/>
      <c r="E78" s="80"/>
      <c r="F78" s="152">
        <v>114000</v>
      </c>
      <c r="G78" s="152"/>
      <c r="H78" s="152"/>
      <c r="I78" s="152"/>
      <c r="J78" s="152"/>
      <c r="K78" s="152"/>
      <c r="L78" s="152"/>
      <c r="M78" s="80"/>
      <c r="N78" s="80"/>
      <c r="O78" s="29"/>
      <c r="P78" s="77">
        <f>SUM(C78:O78)</f>
        <v>114000</v>
      </c>
    </row>
    <row r="79" spans="1:15" s="14" customFormat="1" ht="21" customHeight="1">
      <c r="A79" s="79" t="s">
        <v>132</v>
      </c>
      <c r="B79" s="80">
        <v>3000</v>
      </c>
      <c r="C79" s="80"/>
      <c r="D79" s="80"/>
      <c r="E79" s="80"/>
      <c r="F79" s="80">
        <v>3000</v>
      </c>
      <c r="G79" s="80"/>
      <c r="H79" s="80"/>
      <c r="I79" s="80"/>
      <c r="J79" s="80"/>
      <c r="K79" s="80"/>
      <c r="L79" s="80"/>
      <c r="M79" s="80"/>
      <c r="N79" s="80"/>
      <c r="O79" s="29">
        <f>SUM(E79:N79)</f>
        <v>3000</v>
      </c>
    </row>
    <row r="80" spans="1:16" s="14" customFormat="1" ht="39" customHeight="1">
      <c r="A80" s="79" t="s">
        <v>133</v>
      </c>
      <c r="B80" s="80">
        <v>66000</v>
      </c>
      <c r="C80" s="80"/>
      <c r="D80" s="80"/>
      <c r="E80" s="80"/>
      <c r="F80" s="80">
        <v>66000</v>
      </c>
      <c r="G80" s="80"/>
      <c r="H80" s="80"/>
      <c r="I80" s="80"/>
      <c r="J80" s="80"/>
      <c r="K80" s="80"/>
      <c r="L80" s="152"/>
      <c r="M80" s="80"/>
      <c r="N80" s="80"/>
      <c r="O80" s="29" t="s">
        <v>10</v>
      </c>
      <c r="P80" s="77">
        <f>SUM(C80:O80)</f>
        <v>66000</v>
      </c>
    </row>
    <row r="81" spans="1:16" s="14" customFormat="1" ht="21.75" customHeight="1">
      <c r="A81" s="79" t="s">
        <v>134</v>
      </c>
      <c r="B81" s="80">
        <v>45000</v>
      </c>
      <c r="C81" s="80"/>
      <c r="D81" s="80"/>
      <c r="E81" s="80"/>
      <c r="F81" s="80">
        <v>45000</v>
      </c>
      <c r="G81" s="80"/>
      <c r="H81" s="80"/>
      <c r="I81" s="152"/>
      <c r="J81" s="80"/>
      <c r="K81" s="80"/>
      <c r="L81" s="80"/>
      <c r="M81" s="80"/>
      <c r="N81" s="80"/>
      <c r="O81" s="29">
        <f>SUM(E81:N81)</f>
        <v>45000</v>
      </c>
      <c r="P81" s="77"/>
    </row>
    <row r="82" spans="1:16" s="14" customFormat="1" ht="21.75" customHeight="1">
      <c r="A82" s="232"/>
      <c r="B82" s="207"/>
      <c r="C82" s="207"/>
      <c r="D82" s="207"/>
      <c r="E82" s="207"/>
      <c r="F82" s="207"/>
      <c r="G82" s="207"/>
      <c r="H82" s="207"/>
      <c r="I82" s="233"/>
      <c r="J82" s="207"/>
      <c r="K82" s="207"/>
      <c r="L82" s="207"/>
      <c r="M82" s="207"/>
      <c r="N82" s="207"/>
      <c r="O82" s="29"/>
      <c r="P82" s="77"/>
    </row>
    <row r="83" spans="1:16" s="14" customFormat="1" ht="21.75" customHeight="1">
      <c r="A83" s="186"/>
      <c r="B83" s="174"/>
      <c r="C83" s="174"/>
      <c r="D83" s="174"/>
      <c r="E83" s="174"/>
      <c r="F83" s="174"/>
      <c r="G83" s="174"/>
      <c r="H83" s="174"/>
      <c r="I83" s="227"/>
      <c r="J83" s="174"/>
      <c r="K83" s="174"/>
      <c r="L83" s="174"/>
      <c r="M83" s="174"/>
      <c r="N83" s="174"/>
      <c r="O83" s="29"/>
      <c r="P83" s="77"/>
    </row>
    <row r="84" spans="1:17" s="14" customFormat="1" ht="17.25" customHeight="1">
      <c r="A84" s="228"/>
      <c r="B84" s="185"/>
      <c r="C84" s="185"/>
      <c r="D84" s="185"/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29"/>
      <c r="Q84" s="77"/>
    </row>
    <row r="85" spans="1:15" s="14" customFormat="1" ht="21.75" customHeight="1">
      <c r="A85" s="170" t="s">
        <v>38</v>
      </c>
      <c r="B85" s="169"/>
      <c r="C85" s="169"/>
      <c r="D85" s="169"/>
      <c r="E85" s="167" t="s">
        <v>39</v>
      </c>
      <c r="F85" s="167"/>
      <c r="G85" s="167"/>
      <c r="H85" s="168" t="s">
        <v>38</v>
      </c>
      <c r="I85" s="168" t="s">
        <v>10</v>
      </c>
      <c r="J85" s="168"/>
      <c r="K85" s="169"/>
      <c r="L85" s="168" t="s">
        <v>40</v>
      </c>
      <c r="M85" s="168"/>
      <c r="N85" s="173"/>
      <c r="O85" s="29">
        <f>SUM(C85:N85)</f>
        <v>0</v>
      </c>
    </row>
    <row r="86" spans="1:15" s="14" customFormat="1" ht="18" customHeight="1">
      <c r="A86" s="170"/>
      <c r="B86" s="241" t="s">
        <v>46</v>
      </c>
      <c r="C86" s="241"/>
      <c r="D86" s="241"/>
      <c r="E86" s="167"/>
      <c r="F86" s="167"/>
      <c r="G86" s="168"/>
      <c r="H86" s="168"/>
      <c r="I86" s="241" t="s">
        <v>41</v>
      </c>
      <c r="J86" s="241"/>
      <c r="K86" s="241"/>
      <c r="L86" s="167"/>
      <c r="M86" s="167"/>
      <c r="N86" s="173"/>
      <c r="O86" s="29">
        <f>SUM(C86:N86)</f>
        <v>0</v>
      </c>
    </row>
    <row r="87" spans="1:15" s="14" customFormat="1" ht="20.25" customHeight="1">
      <c r="A87" s="170" t="s">
        <v>42</v>
      </c>
      <c r="B87" s="242" t="s">
        <v>43</v>
      </c>
      <c r="C87" s="242"/>
      <c r="D87" s="242"/>
      <c r="E87" s="167"/>
      <c r="F87" s="167"/>
      <c r="G87" s="168"/>
      <c r="H87" s="168" t="s">
        <v>42</v>
      </c>
      <c r="I87" s="242" t="s">
        <v>44</v>
      </c>
      <c r="J87" s="242"/>
      <c r="K87" s="242"/>
      <c r="L87" s="171"/>
      <c r="M87" s="171"/>
      <c r="N87" s="174"/>
      <c r="O87" s="29">
        <f aca="true" t="shared" si="13" ref="O87:O94">SUM(E87:N87)</f>
        <v>0</v>
      </c>
    </row>
    <row r="88" spans="1:15" s="14" customFormat="1" ht="17.25" customHeight="1">
      <c r="A88" s="254" t="s">
        <v>0</v>
      </c>
      <c r="B88" s="124" t="s">
        <v>1</v>
      </c>
      <c r="C88" s="255" t="s">
        <v>3</v>
      </c>
      <c r="D88" s="255"/>
      <c r="E88" s="255"/>
      <c r="F88" s="255" t="s">
        <v>4</v>
      </c>
      <c r="G88" s="255"/>
      <c r="H88" s="255"/>
      <c r="I88" s="255" t="s">
        <v>5</v>
      </c>
      <c r="J88" s="255"/>
      <c r="K88" s="255"/>
      <c r="L88" s="255" t="s">
        <v>6</v>
      </c>
      <c r="M88" s="255"/>
      <c r="N88" s="255"/>
      <c r="O88" s="29">
        <f t="shared" si="13"/>
        <v>0</v>
      </c>
    </row>
    <row r="89" spans="1:15" s="14" customFormat="1" ht="18.75" customHeight="1">
      <c r="A89" s="254"/>
      <c r="B89" s="78" t="s">
        <v>2</v>
      </c>
      <c r="C89" s="103" t="s">
        <v>180</v>
      </c>
      <c r="D89" s="103" t="s">
        <v>181</v>
      </c>
      <c r="E89" s="103" t="s">
        <v>182</v>
      </c>
      <c r="F89" s="103" t="s">
        <v>183</v>
      </c>
      <c r="G89" s="103" t="s">
        <v>184</v>
      </c>
      <c r="H89" s="104" t="s">
        <v>185</v>
      </c>
      <c r="I89" s="103" t="s">
        <v>186</v>
      </c>
      <c r="J89" s="103" t="s">
        <v>187</v>
      </c>
      <c r="K89" s="103" t="s">
        <v>188</v>
      </c>
      <c r="L89" s="103" t="s">
        <v>189</v>
      </c>
      <c r="M89" s="103" t="s">
        <v>190</v>
      </c>
      <c r="N89" s="103" t="s">
        <v>191</v>
      </c>
      <c r="O89" s="29">
        <f t="shared" si="13"/>
        <v>0</v>
      </c>
    </row>
    <row r="90" spans="1:15" s="14" customFormat="1" ht="21.75" customHeight="1">
      <c r="A90" s="229" t="s">
        <v>140</v>
      </c>
      <c r="B90" s="145">
        <v>170000</v>
      </c>
      <c r="C90" s="230"/>
      <c r="D90" s="230"/>
      <c r="E90" s="230">
        <v>10000</v>
      </c>
      <c r="F90" s="230">
        <v>40000</v>
      </c>
      <c r="G90" s="230"/>
      <c r="H90" s="230">
        <v>20000</v>
      </c>
      <c r="I90" s="230">
        <v>45000</v>
      </c>
      <c r="J90" s="230"/>
      <c r="K90" s="230">
        <v>5000</v>
      </c>
      <c r="L90" s="230">
        <v>45000</v>
      </c>
      <c r="M90" s="230"/>
      <c r="N90" s="230">
        <v>5000</v>
      </c>
      <c r="O90" s="29">
        <f t="shared" si="13"/>
        <v>170000</v>
      </c>
    </row>
    <row r="91" spans="1:17" s="14" customFormat="1" ht="36.75" customHeight="1">
      <c r="A91" s="88" t="s">
        <v>135</v>
      </c>
      <c r="B91" s="81">
        <v>10000</v>
      </c>
      <c r="C91" s="81"/>
      <c r="D91" s="81"/>
      <c r="E91" s="81"/>
      <c r="F91" s="81"/>
      <c r="G91" s="81"/>
      <c r="H91" s="81">
        <v>10000</v>
      </c>
      <c r="I91" s="81"/>
      <c r="J91" s="81"/>
      <c r="K91" s="81"/>
      <c r="L91" s="81"/>
      <c r="M91" s="81"/>
      <c r="N91" s="81"/>
      <c r="O91" s="29">
        <f t="shared" si="13"/>
        <v>10000</v>
      </c>
      <c r="Q91" s="77"/>
    </row>
    <row r="92" spans="1:15" s="14" customFormat="1" ht="61.5" customHeight="1">
      <c r="A92" s="79" t="s">
        <v>136</v>
      </c>
      <c r="B92" s="81">
        <v>50000</v>
      </c>
      <c r="C92" s="81"/>
      <c r="D92" s="81"/>
      <c r="E92" s="81"/>
      <c r="F92" s="81">
        <v>20000</v>
      </c>
      <c r="G92" s="81"/>
      <c r="H92" s="81"/>
      <c r="I92" s="81">
        <v>15000</v>
      </c>
      <c r="J92" s="81"/>
      <c r="K92" s="81"/>
      <c r="L92" s="81">
        <v>15000</v>
      </c>
      <c r="M92" s="81"/>
      <c r="N92" s="81"/>
      <c r="O92" s="29">
        <f t="shared" si="13"/>
        <v>50000</v>
      </c>
    </row>
    <row r="93" spans="1:15" s="14" customFormat="1" ht="41.25" customHeight="1">
      <c r="A93" s="79" t="s">
        <v>137</v>
      </c>
      <c r="B93" s="81">
        <v>80000</v>
      </c>
      <c r="C93" s="81"/>
      <c r="D93" s="81"/>
      <c r="E93" s="81"/>
      <c r="F93" s="81">
        <v>20000</v>
      </c>
      <c r="G93" s="81"/>
      <c r="H93" s="81"/>
      <c r="I93" s="81">
        <v>30000</v>
      </c>
      <c r="J93" s="81"/>
      <c r="K93" s="81"/>
      <c r="L93" s="81">
        <v>30000</v>
      </c>
      <c r="M93" s="81"/>
      <c r="N93" s="81"/>
      <c r="O93" s="29">
        <f t="shared" si="13"/>
        <v>80000</v>
      </c>
    </row>
    <row r="94" spans="1:16" s="14" customFormat="1" ht="23.25" customHeight="1">
      <c r="A94" s="79" t="s">
        <v>119</v>
      </c>
      <c r="B94" s="80">
        <v>30000</v>
      </c>
      <c r="C94" s="80"/>
      <c r="D94" s="80"/>
      <c r="E94" s="80">
        <v>10000</v>
      </c>
      <c r="F94" s="152"/>
      <c r="G94" s="152"/>
      <c r="H94" s="152">
        <v>10000</v>
      </c>
      <c r="I94" s="152"/>
      <c r="J94" s="152"/>
      <c r="K94" s="152">
        <v>5000</v>
      </c>
      <c r="L94" s="152"/>
      <c r="M94" s="80"/>
      <c r="N94" s="80">
        <v>5000</v>
      </c>
      <c r="O94" s="29">
        <f t="shared" si="13"/>
        <v>30000</v>
      </c>
      <c r="P94" s="77">
        <f>SUM(O94)</f>
        <v>30000</v>
      </c>
    </row>
    <row r="95" spans="1:16" s="14" customFormat="1" ht="18" customHeight="1">
      <c r="A95" s="79" t="s">
        <v>71</v>
      </c>
      <c r="B95" s="80">
        <v>75000</v>
      </c>
      <c r="C95" s="80"/>
      <c r="D95" s="80"/>
      <c r="E95" s="80"/>
      <c r="F95" s="152"/>
      <c r="G95" s="152"/>
      <c r="H95" s="152">
        <v>75000</v>
      </c>
      <c r="I95" s="152"/>
      <c r="J95" s="152"/>
      <c r="K95" s="152"/>
      <c r="L95" s="152"/>
      <c r="M95" s="80"/>
      <c r="N95" s="80"/>
      <c r="O95" s="29">
        <f>SUM(F95:N95)</f>
        <v>75000</v>
      </c>
      <c r="P95" s="77"/>
    </row>
    <row r="96" spans="1:16" s="14" customFormat="1" ht="20.25" customHeight="1">
      <c r="A96" s="79" t="s">
        <v>138</v>
      </c>
      <c r="B96" s="80">
        <v>25000</v>
      </c>
      <c r="C96" s="80"/>
      <c r="D96" s="80"/>
      <c r="E96" s="80"/>
      <c r="F96" s="152"/>
      <c r="G96" s="152"/>
      <c r="H96" s="152">
        <v>25000</v>
      </c>
      <c r="I96" s="152"/>
      <c r="J96" s="152"/>
      <c r="K96" s="152"/>
      <c r="L96" s="152"/>
      <c r="M96" s="80"/>
      <c r="N96" s="80"/>
      <c r="O96" s="29">
        <f>SUM(F96:N96)</f>
        <v>25000</v>
      </c>
      <c r="P96" s="77"/>
    </row>
    <row r="97" spans="1:16" s="14" customFormat="1" ht="21" customHeight="1">
      <c r="A97" s="82" t="s">
        <v>139</v>
      </c>
      <c r="B97" s="80">
        <v>50000</v>
      </c>
      <c r="C97" s="80"/>
      <c r="D97" s="80"/>
      <c r="E97" s="80"/>
      <c r="F97" s="80"/>
      <c r="G97" s="80"/>
      <c r="H97" s="80">
        <v>50000</v>
      </c>
      <c r="I97" s="80"/>
      <c r="J97" s="80"/>
      <c r="K97" s="80"/>
      <c r="L97" s="80"/>
      <c r="M97" s="80"/>
      <c r="N97" s="80"/>
      <c r="O97" s="29"/>
      <c r="P97" s="77">
        <f aca="true" t="shared" si="14" ref="P97:P102">SUM(C97:O97)</f>
        <v>50000</v>
      </c>
    </row>
    <row r="98" spans="1:16" s="14" customFormat="1" ht="21" customHeight="1">
      <c r="A98" s="82" t="s">
        <v>148</v>
      </c>
      <c r="B98" s="80">
        <v>144000</v>
      </c>
      <c r="C98" s="80"/>
      <c r="D98" s="80">
        <v>144000</v>
      </c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29"/>
      <c r="P98" s="77"/>
    </row>
    <row r="99" spans="1:16" s="14" customFormat="1" ht="37.5" customHeight="1">
      <c r="A99" s="82" t="s">
        <v>149</v>
      </c>
      <c r="B99" s="80">
        <v>144000</v>
      </c>
      <c r="C99" s="80"/>
      <c r="D99" s="80">
        <v>144000</v>
      </c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29"/>
      <c r="P99" s="77"/>
    </row>
    <row r="100" spans="1:16" s="14" customFormat="1" ht="21" customHeight="1">
      <c r="A100" s="79" t="s">
        <v>142</v>
      </c>
      <c r="B100" s="80">
        <v>1060000</v>
      </c>
      <c r="C100" s="80">
        <f>C101+C102+C109+C110+C111</f>
        <v>70000</v>
      </c>
      <c r="D100" s="80">
        <f aca="true" t="shared" si="15" ref="D100:N100">D101+D102+D109+D110+D111</f>
        <v>70000</v>
      </c>
      <c r="E100" s="80">
        <f t="shared" si="15"/>
        <v>70000</v>
      </c>
      <c r="F100" s="80">
        <f t="shared" si="15"/>
        <v>95000</v>
      </c>
      <c r="G100" s="80">
        <f t="shared" si="15"/>
        <v>70000</v>
      </c>
      <c r="H100" s="80">
        <f t="shared" si="15"/>
        <v>70000</v>
      </c>
      <c r="I100" s="80">
        <f t="shared" si="15"/>
        <v>200000</v>
      </c>
      <c r="J100" s="80">
        <f t="shared" si="15"/>
        <v>95000</v>
      </c>
      <c r="K100" s="80">
        <f t="shared" si="15"/>
        <v>100000</v>
      </c>
      <c r="L100" s="80">
        <f t="shared" si="15"/>
        <v>70000</v>
      </c>
      <c r="M100" s="80">
        <f t="shared" si="15"/>
        <v>70000</v>
      </c>
      <c r="N100" s="80">
        <f t="shared" si="15"/>
        <v>80000</v>
      </c>
      <c r="O100" s="29"/>
      <c r="P100" s="77">
        <f t="shared" si="14"/>
        <v>1060000</v>
      </c>
    </row>
    <row r="101" spans="1:16" s="14" customFormat="1" ht="38.25" customHeight="1">
      <c r="A101" s="79" t="s">
        <v>141</v>
      </c>
      <c r="B101" s="80">
        <v>30000</v>
      </c>
      <c r="C101" s="80"/>
      <c r="D101" s="80"/>
      <c r="E101" s="80"/>
      <c r="F101" s="80"/>
      <c r="G101" s="80"/>
      <c r="H101" s="80"/>
      <c r="I101" s="80">
        <v>30000</v>
      </c>
      <c r="J101" s="80"/>
      <c r="K101" s="80"/>
      <c r="L101" s="80"/>
      <c r="M101" s="80"/>
      <c r="N101" s="80"/>
      <c r="O101" s="29"/>
      <c r="P101" s="77">
        <f t="shared" si="14"/>
        <v>30000</v>
      </c>
    </row>
    <row r="102" spans="1:16" s="14" customFormat="1" ht="60.75" customHeight="1">
      <c r="A102" s="79" t="s">
        <v>143</v>
      </c>
      <c r="B102" s="80">
        <v>30000</v>
      </c>
      <c r="C102" s="80"/>
      <c r="D102" s="80"/>
      <c r="E102" s="80"/>
      <c r="F102" s="80"/>
      <c r="G102" s="80"/>
      <c r="H102" s="80"/>
      <c r="I102" s="80"/>
      <c r="J102" s="80"/>
      <c r="K102" s="80">
        <v>30000</v>
      </c>
      <c r="L102" s="80"/>
      <c r="M102" s="80"/>
      <c r="N102" s="80"/>
      <c r="O102" s="29"/>
      <c r="P102" s="77">
        <f t="shared" si="14"/>
        <v>30000</v>
      </c>
    </row>
    <row r="103" spans="1:16" s="14" customFormat="1" ht="48" customHeight="1">
      <c r="A103" s="186"/>
      <c r="B103" s="174"/>
      <c r="C103" s="174"/>
      <c r="D103" s="174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29"/>
      <c r="P103" s="77"/>
    </row>
    <row r="104" spans="1:15" s="14" customFormat="1" ht="18.75" customHeight="1">
      <c r="A104" s="170" t="s">
        <v>38</v>
      </c>
      <c r="B104" s="169"/>
      <c r="C104" s="169"/>
      <c r="D104" s="169"/>
      <c r="E104" s="167" t="s">
        <v>39</v>
      </c>
      <c r="F104" s="167"/>
      <c r="G104" s="167"/>
      <c r="H104" s="168" t="s">
        <v>38</v>
      </c>
      <c r="I104" s="168" t="s">
        <v>10</v>
      </c>
      <c r="J104" s="168"/>
      <c r="K104" s="169"/>
      <c r="L104" s="168" t="s">
        <v>40</v>
      </c>
      <c r="M104" s="168"/>
      <c r="N104" s="173"/>
      <c r="O104" s="29" t="s">
        <v>10</v>
      </c>
    </row>
    <row r="105" spans="1:15" s="14" customFormat="1" ht="18" customHeight="1">
      <c r="A105" s="170"/>
      <c r="B105" s="241" t="s">
        <v>46</v>
      </c>
      <c r="C105" s="241"/>
      <c r="D105" s="241"/>
      <c r="E105" s="167"/>
      <c r="F105" s="167"/>
      <c r="G105" s="168"/>
      <c r="H105" s="168"/>
      <c r="I105" s="241" t="s">
        <v>41</v>
      </c>
      <c r="J105" s="241"/>
      <c r="K105" s="241"/>
      <c r="L105" s="167"/>
      <c r="M105" s="167"/>
      <c r="N105" s="173"/>
      <c r="O105" s="29" t="s">
        <v>10</v>
      </c>
    </row>
    <row r="106" spans="1:15" s="14" customFormat="1" ht="20.25" customHeight="1">
      <c r="A106" s="170" t="s">
        <v>42</v>
      </c>
      <c r="B106" s="242" t="s">
        <v>43</v>
      </c>
      <c r="C106" s="242"/>
      <c r="D106" s="242"/>
      <c r="E106" s="167"/>
      <c r="F106" s="167"/>
      <c r="G106" s="168"/>
      <c r="H106" s="168" t="s">
        <v>42</v>
      </c>
      <c r="I106" s="242" t="s">
        <v>44</v>
      </c>
      <c r="J106" s="242"/>
      <c r="K106" s="242"/>
      <c r="L106" s="171"/>
      <c r="M106" s="171"/>
      <c r="N106" s="174"/>
      <c r="O106" s="29">
        <f>SUM(C106:N106)</f>
        <v>0</v>
      </c>
    </row>
    <row r="107" spans="1:15" s="14" customFormat="1" ht="27" customHeight="1">
      <c r="A107" s="243" t="s">
        <v>0</v>
      </c>
      <c r="B107" s="78" t="s">
        <v>1</v>
      </c>
      <c r="C107" s="245" t="s">
        <v>3</v>
      </c>
      <c r="D107" s="245"/>
      <c r="E107" s="245"/>
      <c r="F107" s="245" t="s">
        <v>4</v>
      </c>
      <c r="G107" s="245"/>
      <c r="H107" s="245"/>
      <c r="I107" s="245" t="s">
        <v>5</v>
      </c>
      <c r="J107" s="245"/>
      <c r="K107" s="245"/>
      <c r="L107" s="245" t="s">
        <v>6</v>
      </c>
      <c r="M107" s="245"/>
      <c r="N107" s="245"/>
      <c r="O107" s="29">
        <f aca="true" t="shared" si="16" ref="O107:O119">SUM(C107:N107)</f>
        <v>0</v>
      </c>
    </row>
    <row r="108" spans="1:16" s="14" customFormat="1" ht="21.75" customHeight="1">
      <c r="A108" s="244"/>
      <c r="B108" s="78" t="s">
        <v>2</v>
      </c>
      <c r="C108" s="103" t="s">
        <v>180</v>
      </c>
      <c r="D108" s="103" t="s">
        <v>181</v>
      </c>
      <c r="E108" s="103" t="s">
        <v>182</v>
      </c>
      <c r="F108" s="103" t="s">
        <v>183</v>
      </c>
      <c r="G108" s="103" t="s">
        <v>184</v>
      </c>
      <c r="H108" s="104" t="s">
        <v>185</v>
      </c>
      <c r="I108" s="103" t="s">
        <v>186</v>
      </c>
      <c r="J108" s="103" t="s">
        <v>187</v>
      </c>
      <c r="K108" s="103" t="s">
        <v>188</v>
      </c>
      <c r="L108" s="103" t="s">
        <v>189</v>
      </c>
      <c r="M108" s="103" t="s">
        <v>190</v>
      </c>
      <c r="N108" s="103" t="s">
        <v>191</v>
      </c>
      <c r="O108" s="29">
        <f t="shared" si="16"/>
        <v>0</v>
      </c>
      <c r="P108" s="14" t="s">
        <v>10</v>
      </c>
    </row>
    <row r="109" spans="1:16" s="14" customFormat="1" ht="21.75" customHeight="1">
      <c r="A109" s="222" t="s">
        <v>144</v>
      </c>
      <c r="B109" s="146">
        <v>50000</v>
      </c>
      <c r="C109" s="146"/>
      <c r="D109" s="146"/>
      <c r="E109" s="146"/>
      <c r="F109" s="146">
        <v>25000</v>
      </c>
      <c r="G109" s="223"/>
      <c r="H109" s="146"/>
      <c r="I109" s="223"/>
      <c r="J109" s="146">
        <v>25000</v>
      </c>
      <c r="K109" s="146"/>
      <c r="L109" s="146"/>
      <c r="M109" s="146"/>
      <c r="N109" s="146"/>
      <c r="O109" s="29"/>
      <c r="P109" s="77">
        <f>SUM(C109:O109)</f>
        <v>50000</v>
      </c>
    </row>
    <row r="110" spans="1:16" s="14" customFormat="1" ht="38.25" customHeight="1">
      <c r="A110" s="79" t="s">
        <v>145</v>
      </c>
      <c r="B110" s="80">
        <v>100000</v>
      </c>
      <c r="C110" s="80"/>
      <c r="D110" s="80"/>
      <c r="E110" s="80"/>
      <c r="F110" s="80"/>
      <c r="G110" s="80"/>
      <c r="H110" s="152"/>
      <c r="I110" s="80">
        <v>100000</v>
      </c>
      <c r="J110" s="80"/>
      <c r="K110" s="80"/>
      <c r="L110" s="80"/>
      <c r="M110" s="80"/>
      <c r="N110" s="80"/>
      <c r="O110" s="29" t="s">
        <v>10</v>
      </c>
      <c r="P110" s="77">
        <f>SUM(C110:O110)</f>
        <v>100000</v>
      </c>
    </row>
    <row r="111" spans="1:15" s="14" customFormat="1" ht="39.75" customHeight="1">
      <c r="A111" s="149" t="s">
        <v>146</v>
      </c>
      <c r="B111" s="145">
        <v>850000</v>
      </c>
      <c r="C111" s="198">
        <v>70000</v>
      </c>
      <c r="D111" s="198">
        <v>70000</v>
      </c>
      <c r="E111" s="198">
        <v>70000</v>
      </c>
      <c r="F111" s="198">
        <v>70000</v>
      </c>
      <c r="G111" s="198">
        <v>70000</v>
      </c>
      <c r="H111" s="198">
        <v>70000</v>
      </c>
      <c r="I111" s="198">
        <v>70000</v>
      </c>
      <c r="J111" s="198">
        <v>70000</v>
      </c>
      <c r="K111" s="198">
        <v>70000</v>
      </c>
      <c r="L111" s="198">
        <v>70000</v>
      </c>
      <c r="M111" s="198">
        <v>70000</v>
      </c>
      <c r="N111" s="198">
        <v>80000</v>
      </c>
      <c r="O111" s="29">
        <f t="shared" si="16"/>
        <v>850000</v>
      </c>
    </row>
    <row r="112" spans="1:15" s="14" customFormat="1" ht="21" customHeight="1">
      <c r="A112" s="82" t="s">
        <v>147</v>
      </c>
      <c r="B112" s="80">
        <v>550000</v>
      </c>
      <c r="C112" s="80"/>
      <c r="D112" s="80"/>
      <c r="E112" s="80"/>
      <c r="F112" s="80">
        <v>82500</v>
      </c>
      <c r="G112" s="80"/>
      <c r="H112" s="80"/>
      <c r="I112" s="80"/>
      <c r="J112" s="80"/>
      <c r="K112" s="80">
        <v>67500</v>
      </c>
      <c r="L112" s="80"/>
      <c r="M112" s="80">
        <v>100000</v>
      </c>
      <c r="N112" s="80"/>
      <c r="O112" s="29">
        <f t="shared" si="16"/>
        <v>250000</v>
      </c>
    </row>
    <row r="113" spans="1:15" s="14" customFormat="1" ht="21.75" customHeight="1">
      <c r="A113" s="82" t="s">
        <v>150</v>
      </c>
      <c r="B113" s="80">
        <v>550000</v>
      </c>
      <c r="C113" s="80"/>
      <c r="D113" s="80"/>
      <c r="E113" s="80"/>
      <c r="F113" s="80"/>
      <c r="G113" s="80">
        <v>82500</v>
      </c>
      <c r="H113" s="80"/>
      <c r="I113" s="80"/>
      <c r="J113" s="80"/>
      <c r="K113" s="80"/>
      <c r="L113" s="80">
        <v>67500</v>
      </c>
      <c r="M113" s="80"/>
      <c r="N113" s="80">
        <v>400000</v>
      </c>
      <c r="O113" s="29">
        <f t="shared" si="16"/>
        <v>550000</v>
      </c>
    </row>
    <row r="114" spans="1:15" s="14" customFormat="1" ht="58.5" customHeight="1">
      <c r="A114" s="82" t="s">
        <v>151</v>
      </c>
      <c r="B114" s="80">
        <v>400000</v>
      </c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>
        <v>400000</v>
      </c>
      <c r="O114" s="29">
        <f t="shared" si="16"/>
        <v>400000</v>
      </c>
    </row>
    <row r="115" spans="1:15" s="14" customFormat="1" ht="38.25" customHeight="1">
      <c r="A115" s="82" t="s">
        <v>152</v>
      </c>
      <c r="B115" s="80"/>
      <c r="C115" s="80"/>
      <c r="D115" s="80"/>
      <c r="E115" s="80"/>
      <c r="F115" s="80"/>
      <c r="G115" s="80">
        <v>82500</v>
      </c>
      <c r="H115" s="80"/>
      <c r="I115" s="80"/>
      <c r="J115" s="80"/>
      <c r="K115" s="80"/>
      <c r="L115" s="80">
        <v>67500</v>
      </c>
      <c r="M115" s="80"/>
      <c r="N115" s="80"/>
      <c r="O115" s="29">
        <f t="shared" si="16"/>
        <v>150000</v>
      </c>
    </row>
    <row r="116" spans="1:15" s="14" customFormat="1" ht="21.75" customHeight="1">
      <c r="A116" s="82" t="s">
        <v>19</v>
      </c>
      <c r="B116" s="80">
        <v>160000</v>
      </c>
      <c r="C116" s="80"/>
      <c r="D116" s="80"/>
      <c r="E116" s="80"/>
      <c r="F116" s="80"/>
      <c r="G116" s="80"/>
      <c r="H116" s="80">
        <v>20000</v>
      </c>
      <c r="I116" s="80">
        <v>50000</v>
      </c>
      <c r="J116" s="80">
        <v>90000</v>
      </c>
      <c r="K116" s="80"/>
      <c r="L116" s="80"/>
      <c r="M116" s="80"/>
      <c r="N116" s="80"/>
      <c r="O116" s="29">
        <f t="shared" si="16"/>
        <v>160000</v>
      </c>
    </row>
    <row r="117" spans="1:15" s="14" customFormat="1" ht="39.75" customHeight="1">
      <c r="A117" s="82" t="s">
        <v>153</v>
      </c>
      <c r="B117" s="80">
        <v>20000</v>
      </c>
      <c r="C117" s="80"/>
      <c r="D117" s="80"/>
      <c r="E117" s="80"/>
      <c r="F117" s="80"/>
      <c r="G117" s="80"/>
      <c r="H117" s="80">
        <v>20000</v>
      </c>
      <c r="I117" s="80"/>
      <c r="J117" s="80"/>
      <c r="K117" s="80"/>
      <c r="L117" s="80"/>
      <c r="M117" s="80"/>
      <c r="N117" s="80"/>
      <c r="O117" s="29">
        <f t="shared" si="16"/>
        <v>20000</v>
      </c>
    </row>
    <row r="118" spans="1:15" s="14" customFormat="1" ht="39.75" customHeight="1">
      <c r="A118" s="82" t="s">
        <v>154</v>
      </c>
      <c r="B118" s="80">
        <v>20000</v>
      </c>
      <c r="C118" s="80"/>
      <c r="D118" s="80"/>
      <c r="E118" s="80"/>
      <c r="F118" s="80"/>
      <c r="G118" s="80"/>
      <c r="H118" s="80"/>
      <c r="I118" s="80">
        <v>20000</v>
      </c>
      <c r="J118" s="80"/>
      <c r="K118" s="80"/>
      <c r="L118" s="80"/>
      <c r="M118" s="80"/>
      <c r="N118" s="80"/>
      <c r="O118" s="29">
        <f t="shared" si="16"/>
        <v>20000</v>
      </c>
    </row>
    <row r="119" spans="1:15" s="14" customFormat="1" ht="60.75" customHeight="1">
      <c r="A119" s="82" t="s">
        <v>155</v>
      </c>
      <c r="B119" s="80">
        <v>30000</v>
      </c>
      <c r="C119" s="80"/>
      <c r="D119" s="80"/>
      <c r="E119" s="80"/>
      <c r="F119" s="80"/>
      <c r="G119" s="80"/>
      <c r="H119" s="80"/>
      <c r="I119" s="80">
        <v>30000</v>
      </c>
      <c r="J119" s="80"/>
      <c r="K119" s="80"/>
      <c r="L119" s="80"/>
      <c r="M119" s="80"/>
      <c r="N119" s="80"/>
      <c r="O119" s="29">
        <f t="shared" si="16"/>
        <v>30000</v>
      </c>
    </row>
    <row r="120" spans="1:15" s="14" customFormat="1" ht="36.75" customHeight="1">
      <c r="A120" s="183"/>
      <c r="B120" s="174"/>
      <c r="C120" s="174"/>
      <c r="D120" s="174"/>
      <c r="E120" s="174"/>
      <c r="F120" s="174"/>
      <c r="G120" s="174"/>
      <c r="H120" s="174"/>
      <c r="I120" s="174"/>
      <c r="J120" s="174"/>
      <c r="K120" s="174"/>
      <c r="L120" s="174"/>
      <c r="M120" s="174"/>
      <c r="N120" s="174"/>
      <c r="O120" s="29"/>
    </row>
    <row r="121" spans="1:15" s="14" customFormat="1" ht="18.75" customHeight="1">
      <c r="A121" s="170" t="s">
        <v>38</v>
      </c>
      <c r="B121" s="169"/>
      <c r="C121" s="169"/>
      <c r="D121" s="169"/>
      <c r="E121" s="167" t="s">
        <v>39</v>
      </c>
      <c r="F121" s="167"/>
      <c r="G121" s="167"/>
      <c r="H121" s="168" t="s">
        <v>38</v>
      </c>
      <c r="I121" s="168" t="s">
        <v>10</v>
      </c>
      <c r="J121" s="168"/>
      <c r="K121" s="169"/>
      <c r="L121" s="168" t="s">
        <v>40</v>
      </c>
      <c r="M121" s="168"/>
      <c r="N121" s="173"/>
      <c r="O121" s="29" t="e">
        <f>SUM(#REF!)</f>
        <v>#REF!</v>
      </c>
    </row>
    <row r="122" spans="1:15" s="14" customFormat="1" ht="22.5" customHeight="1">
      <c r="A122" s="170"/>
      <c r="B122" s="241" t="s">
        <v>46</v>
      </c>
      <c r="C122" s="241"/>
      <c r="D122" s="241"/>
      <c r="E122" s="167"/>
      <c r="F122" s="167"/>
      <c r="G122" s="168"/>
      <c r="H122" s="168"/>
      <c r="I122" s="241" t="s">
        <v>41</v>
      </c>
      <c r="J122" s="241"/>
      <c r="K122" s="241"/>
      <c r="L122" s="167"/>
      <c r="M122" s="167"/>
      <c r="N122" s="173"/>
      <c r="O122" s="29"/>
    </row>
    <row r="123" spans="1:15" s="14" customFormat="1" ht="21" customHeight="1">
      <c r="A123" s="170" t="s">
        <v>42</v>
      </c>
      <c r="B123" s="242" t="s">
        <v>43</v>
      </c>
      <c r="C123" s="242"/>
      <c r="D123" s="242"/>
      <c r="E123" s="167"/>
      <c r="F123" s="167"/>
      <c r="G123" s="168"/>
      <c r="H123" s="168" t="s">
        <v>42</v>
      </c>
      <c r="I123" s="242" t="s">
        <v>44</v>
      </c>
      <c r="J123" s="242"/>
      <c r="K123" s="242"/>
      <c r="L123" s="171"/>
      <c r="M123" s="171"/>
      <c r="N123" s="174"/>
      <c r="O123" s="29"/>
    </row>
    <row r="124" spans="1:15" s="14" customFormat="1" ht="18.75" customHeight="1">
      <c r="A124" s="243" t="s">
        <v>0</v>
      </c>
      <c r="B124" s="78" t="s">
        <v>1</v>
      </c>
      <c r="C124" s="245" t="s">
        <v>3</v>
      </c>
      <c r="D124" s="245"/>
      <c r="E124" s="245"/>
      <c r="F124" s="245" t="s">
        <v>4</v>
      </c>
      <c r="G124" s="245"/>
      <c r="H124" s="245"/>
      <c r="I124" s="245" t="s">
        <v>5</v>
      </c>
      <c r="J124" s="245"/>
      <c r="K124" s="245"/>
      <c r="L124" s="245" t="s">
        <v>6</v>
      </c>
      <c r="M124" s="245"/>
      <c r="N124" s="245"/>
      <c r="O124" s="29">
        <f>SUM(E112:N112)</f>
        <v>250000</v>
      </c>
    </row>
    <row r="125" spans="1:15" s="14" customFormat="1" ht="21" customHeight="1">
      <c r="A125" s="244"/>
      <c r="B125" s="78" t="s">
        <v>2</v>
      </c>
      <c r="C125" s="103" t="s">
        <v>180</v>
      </c>
      <c r="D125" s="103" t="s">
        <v>181</v>
      </c>
      <c r="E125" s="103" t="s">
        <v>182</v>
      </c>
      <c r="F125" s="103" t="s">
        <v>183</v>
      </c>
      <c r="G125" s="103" t="s">
        <v>184</v>
      </c>
      <c r="H125" s="104" t="s">
        <v>185</v>
      </c>
      <c r="I125" s="103" t="s">
        <v>186</v>
      </c>
      <c r="J125" s="103" t="s">
        <v>187</v>
      </c>
      <c r="K125" s="103" t="s">
        <v>188</v>
      </c>
      <c r="L125" s="103" t="s">
        <v>189</v>
      </c>
      <c r="M125" s="103" t="s">
        <v>190</v>
      </c>
      <c r="N125" s="103" t="s">
        <v>191</v>
      </c>
      <c r="O125" s="29">
        <f>SUM(E113:N113)</f>
        <v>550000</v>
      </c>
    </row>
    <row r="126" spans="1:16" s="14" customFormat="1" ht="18" customHeight="1">
      <c r="A126" s="82" t="s">
        <v>156</v>
      </c>
      <c r="B126" s="80">
        <v>40000</v>
      </c>
      <c r="C126" s="80"/>
      <c r="D126" s="80"/>
      <c r="E126" s="80"/>
      <c r="F126" s="80"/>
      <c r="G126" s="80"/>
      <c r="H126" s="80"/>
      <c r="I126" s="80"/>
      <c r="J126" s="80">
        <v>40000</v>
      </c>
      <c r="K126" s="80"/>
      <c r="L126" s="80"/>
      <c r="M126" s="80"/>
      <c r="N126" s="80"/>
      <c r="O126" s="29">
        <f>SUM(C126:N126)</f>
        <v>40000</v>
      </c>
      <c r="P126" s="77">
        <f>SUM(O126:O126)</f>
        <v>40000</v>
      </c>
    </row>
    <row r="127" spans="1:16" s="14" customFormat="1" ht="54.75" customHeight="1">
      <c r="A127" s="82" t="s">
        <v>157</v>
      </c>
      <c r="B127" s="80">
        <v>50000</v>
      </c>
      <c r="C127" s="80"/>
      <c r="D127" s="80"/>
      <c r="E127" s="80"/>
      <c r="F127" s="80"/>
      <c r="G127" s="80"/>
      <c r="H127" s="80"/>
      <c r="I127" s="80"/>
      <c r="J127" s="80">
        <v>50000</v>
      </c>
      <c r="K127" s="80"/>
      <c r="L127" s="80"/>
      <c r="M127" s="80"/>
      <c r="N127" s="80"/>
      <c r="O127" s="29" t="s">
        <v>10</v>
      </c>
      <c r="P127" s="77">
        <f>SUM(O127:O127)</f>
        <v>0</v>
      </c>
    </row>
    <row r="128" spans="1:15" s="14" customFormat="1" ht="18.75" customHeight="1">
      <c r="A128" s="82" t="s">
        <v>158</v>
      </c>
      <c r="B128" s="80">
        <v>115000</v>
      </c>
      <c r="C128" s="80"/>
      <c r="D128" s="80"/>
      <c r="E128" s="80"/>
      <c r="F128" s="80"/>
      <c r="G128" s="80"/>
      <c r="H128" s="80"/>
      <c r="I128" s="80"/>
      <c r="J128" s="80">
        <v>35000</v>
      </c>
      <c r="K128" s="80">
        <v>30000</v>
      </c>
      <c r="L128" s="80">
        <v>50000</v>
      </c>
      <c r="M128" s="80"/>
      <c r="N128" s="80"/>
      <c r="O128" s="29">
        <f>J128+K128+L128</f>
        <v>115000</v>
      </c>
    </row>
    <row r="129" spans="1:15" s="14" customFormat="1" ht="39" customHeight="1">
      <c r="A129" s="82" t="s">
        <v>159</v>
      </c>
      <c r="B129" s="80">
        <v>35000</v>
      </c>
      <c r="C129" s="80"/>
      <c r="D129" s="80"/>
      <c r="E129" s="80"/>
      <c r="F129" s="80"/>
      <c r="G129" s="80"/>
      <c r="H129" s="80"/>
      <c r="I129" s="80"/>
      <c r="J129" s="80">
        <v>35000</v>
      </c>
      <c r="K129" s="80"/>
      <c r="L129" s="80"/>
      <c r="M129" s="80"/>
      <c r="N129" s="80"/>
      <c r="O129" s="29">
        <f>J129+K129+L129</f>
        <v>35000</v>
      </c>
    </row>
    <row r="130" spans="1:15" s="14" customFormat="1" ht="36.75" customHeight="1">
      <c r="A130" s="82" t="s">
        <v>160</v>
      </c>
      <c r="B130" s="80">
        <v>30000</v>
      </c>
      <c r="C130" s="80"/>
      <c r="D130" s="80"/>
      <c r="E130" s="80"/>
      <c r="F130" s="80"/>
      <c r="G130" s="80"/>
      <c r="H130" s="80"/>
      <c r="I130" s="80"/>
      <c r="J130" s="80"/>
      <c r="K130" s="80">
        <v>30000</v>
      </c>
      <c r="L130" s="80"/>
      <c r="M130" s="80"/>
      <c r="N130" s="80"/>
      <c r="O130" s="29">
        <f>J130+K130+L130</f>
        <v>30000</v>
      </c>
    </row>
    <row r="131" spans="1:15" s="14" customFormat="1" ht="77.25" customHeight="1">
      <c r="A131" s="82" t="s">
        <v>161</v>
      </c>
      <c r="B131" s="80">
        <v>50000</v>
      </c>
      <c r="C131" s="80"/>
      <c r="D131" s="80"/>
      <c r="E131" s="80"/>
      <c r="F131" s="80"/>
      <c r="G131" s="80"/>
      <c r="H131" s="80"/>
      <c r="I131" s="80"/>
      <c r="J131" s="80"/>
      <c r="K131" s="80"/>
      <c r="L131" s="80">
        <v>50000</v>
      </c>
      <c r="M131" s="80"/>
      <c r="N131" s="80"/>
      <c r="O131" s="29">
        <f>J131+K131+L131</f>
        <v>50000</v>
      </c>
    </row>
    <row r="132" spans="1:15" s="14" customFormat="1" ht="21" customHeight="1">
      <c r="A132" s="82" t="s">
        <v>162</v>
      </c>
      <c r="B132" s="80">
        <v>290000</v>
      </c>
      <c r="C132" s="80"/>
      <c r="D132" s="80"/>
      <c r="E132" s="80"/>
      <c r="F132" s="80"/>
      <c r="G132" s="80"/>
      <c r="H132" s="80"/>
      <c r="I132" s="80">
        <f>I133+I134+I135</f>
        <v>90000</v>
      </c>
      <c r="J132" s="80"/>
      <c r="K132" s="80"/>
      <c r="L132" s="80"/>
      <c r="M132" s="80"/>
      <c r="N132" s="80">
        <f>N133+N134+N135</f>
        <v>200000</v>
      </c>
      <c r="O132" s="29">
        <f aca="true" t="shared" si="17" ref="O132:O138">C132+D132+E132+F132+G132+H132+I132+J132+K132+L132+M132+N132</f>
        <v>290000</v>
      </c>
    </row>
    <row r="133" spans="1:15" s="14" customFormat="1" ht="58.5" customHeight="1">
      <c r="A133" s="82" t="s">
        <v>163</v>
      </c>
      <c r="B133" s="80">
        <v>70000</v>
      </c>
      <c r="C133" s="80"/>
      <c r="D133" s="80"/>
      <c r="E133" s="80"/>
      <c r="F133" s="80"/>
      <c r="G133" s="80"/>
      <c r="H133" s="80"/>
      <c r="I133" s="80">
        <v>70000</v>
      </c>
      <c r="J133" s="80"/>
      <c r="K133" s="80"/>
      <c r="L133" s="80"/>
      <c r="M133" s="80"/>
      <c r="N133" s="80"/>
      <c r="O133" s="29">
        <f t="shared" si="17"/>
        <v>70000</v>
      </c>
    </row>
    <row r="134" spans="1:15" s="14" customFormat="1" ht="19.5" customHeight="1">
      <c r="A134" s="82" t="s">
        <v>164</v>
      </c>
      <c r="B134" s="80">
        <v>20000</v>
      </c>
      <c r="C134" s="80"/>
      <c r="D134" s="80"/>
      <c r="E134" s="80"/>
      <c r="F134" s="80"/>
      <c r="G134" s="80"/>
      <c r="H134" s="80"/>
      <c r="I134" s="80">
        <v>20000</v>
      </c>
      <c r="J134" s="80"/>
      <c r="K134" s="80"/>
      <c r="L134" s="80"/>
      <c r="M134" s="80"/>
      <c r="N134" s="80"/>
      <c r="O134" s="29">
        <f t="shared" si="17"/>
        <v>20000</v>
      </c>
    </row>
    <row r="135" spans="1:15" s="14" customFormat="1" ht="37.5" customHeight="1">
      <c r="A135" s="82" t="s">
        <v>165</v>
      </c>
      <c r="B135" s="80">
        <v>200000</v>
      </c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>
        <v>200000</v>
      </c>
      <c r="O135" s="29">
        <f t="shared" si="17"/>
        <v>200000</v>
      </c>
    </row>
    <row r="136" spans="1:15" s="14" customFormat="1" ht="20.25" customHeight="1">
      <c r="A136" s="82" t="s">
        <v>167</v>
      </c>
      <c r="B136" s="80">
        <v>996000</v>
      </c>
      <c r="C136" s="80">
        <f>C137+C138</f>
        <v>82165</v>
      </c>
      <c r="D136" s="80">
        <f aca="true" t="shared" si="18" ref="D136:N136">D137+D138</f>
        <v>82165</v>
      </c>
      <c r="E136" s="80">
        <f t="shared" si="18"/>
        <v>82165</v>
      </c>
      <c r="F136" s="80">
        <f t="shared" si="18"/>
        <v>82165</v>
      </c>
      <c r="G136" s="80">
        <f t="shared" si="18"/>
        <v>92165</v>
      </c>
      <c r="H136" s="80">
        <f t="shared" si="18"/>
        <v>82165</v>
      </c>
      <c r="I136" s="80">
        <f t="shared" si="18"/>
        <v>82165</v>
      </c>
      <c r="J136" s="80">
        <f t="shared" si="18"/>
        <v>82165</v>
      </c>
      <c r="K136" s="80">
        <f t="shared" si="18"/>
        <v>82165</v>
      </c>
      <c r="L136" s="80">
        <f t="shared" si="18"/>
        <v>82165</v>
      </c>
      <c r="M136" s="80">
        <f t="shared" si="18"/>
        <v>82165</v>
      </c>
      <c r="N136" s="80">
        <f t="shared" si="18"/>
        <v>82185</v>
      </c>
      <c r="O136" s="29">
        <f t="shared" si="17"/>
        <v>996000</v>
      </c>
    </row>
    <row r="137" spans="1:16" s="14" customFormat="1" ht="19.5" customHeight="1">
      <c r="A137" s="82" t="s">
        <v>166</v>
      </c>
      <c r="B137" s="80">
        <v>986000</v>
      </c>
      <c r="C137" s="80">
        <v>82165</v>
      </c>
      <c r="D137" s="80">
        <v>82165</v>
      </c>
      <c r="E137" s="80">
        <v>82165</v>
      </c>
      <c r="F137" s="80">
        <v>82165</v>
      </c>
      <c r="G137" s="80">
        <v>82165</v>
      </c>
      <c r="H137" s="80">
        <v>82165</v>
      </c>
      <c r="I137" s="80">
        <v>82165</v>
      </c>
      <c r="J137" s="80">
        <v>82165</v>
      </c>
      <c r="K137" s="80">
        <v>82165</v>
      </c>
      <c r="L137" s="80">
        <v>82165</v>
      </c>
      <c r="M137" s="80">
        <v>82165</v>
      </c>
      <c r="N137" s="80">
        <v>82185</v>
      </c>
      <c r="O137" s="29">
        <f t="shared" si="17"/>
        <v>986000</v>
      </c>
      <c r="P137" s="14" t="s">
        <v>10</v>
      </c>
    </row>
    <row r="138" spans="1:16" s="14" customFormat="1" ht="20.25" customHeight="1">
      <c r="A138" s="82" t="s">
        <v>168</v>
      </c>
      <c r="B138" s="80">
        <v>10000</v>
      </c>
      <c r="C138" s="80"/>
      <c r="D138" s="80"/>
      <c r="E138" s="80"/>
      <c r="F138" s="80"/>
      <c r="G138" s="80">
        <v>10000</v>
      </c>
      <c r="H138" s="80"/>
      <c r="I138" s="80"/>
      <c r="J138" s="80"/>
      <c r="K138" s="80"/>
      <c r="L138" s="80"/>
      <c r="M138" s="80"/>
      <c r="N138" s="80"/>
      <c r="O138" s="29">
        <f t="shared" si="17"/>
        <v>10000</v>
      </c>
      <c r="P138" s="77"/>
    </row>
    <row r="139" spans="1:16" s="14" customFormat="1" ht="20.25" customHeight="1">
      <c r="A139" s="183"/>
      <c r="B139" s="174"/>
      <c r="C139" s="174"/>
      <c r="D139" s="174"/>
      <c r="E139" s="174"/>
      <c r="F139" s="174"/>
      <c r="G139" s="174"/>
      <c r="H139" s="174"/>
      <c r="I139" s="174"/>
      <c r="J139" s="174"/>
      <c r="K139" s="174"/>
      <c r="L139" s="174"/>
      <c r="M139" s="174"/>
      <c r="N139" s="174"/>
      <c r="O139" s="29"/>
      <c r="P139" s="77"/>
    </row>
    <row r="140" spans="1:15" s="14" customFormat="1" ht="18.75" customHeight="1">
      <c r="A140" s="170" t="s">
        <v>38</v>
      </c>
      <c r="B140" s="169"/>
      <c r="C140" s="169"/>
      <c r="D140" s="169"/>
      <c r="E140" s="167" t="s">
        <v>39</v>
      </c>
      <c r="F140" s="167"/>
      <c r="G140" s="167"/>
      <c r="H140" s="168" t="s">
        <v>38</v>
      </c>
      <c r="I140" s="168" t="s">
        <v>10</v>
      </c>
      <c r="J140" s="168"/>
      <c r="K140" s="169"/>
      <c r="L140" s="168" t="s">
        <v>40</v>
      </c>
      <c r="M140" s="168"/>
      <c r="N140" s="173"/>
      <c r="O140" s="29"/>
    </row>
    <row r="141" spans="1:15" s="14" customFormat="1" ht="22.5" customHeight="1">
      <c r="A141" s="170"/>
      <c r="B141" s="241" t="s">
        <v>46</v>
      </c>
      <c r="C141" s="241"/>
      <c r="D141" s="241"/>
      <c r="E141" s="167"/>
      <c r="F141" s="167"/>
      <c r="G141" s="168"/>
      <c r="H141" s="168"/>
      <c r="I141" s="241" t="s">
        <v>41</v>
      </c>
      <c r="J141" s="241"/>
      <c r="K141" s="241"/>
      <c r="L141" s="167"/>
      <c r="M141" s="167"/>
      <c r="N141" s="173"/>
      <c r="O141" s="29"/>
    </row>
    <row r="142" spans="1:15" s="14" customFormat="1" ht="21" customHeight="1">
      <c r="A142" s="170" t="s">
        <v>42</v>
      </c>
      <c r="B142" s="242" t="s">
        <v>43</v>
      </c>
      <c r="C142" s="242"/>
      <c r="D142" s="242"/>
      <c r="E142" s="167"/>
      <c r="F142" s="167"/>
      <c r="G142" s="168"/>
      <c r="H142" s="168" t="s">
        <v>42</v>
      </c>
      <c r="I142" s="242" t="s">
        <v>44</v>
      </c>
      <c r="J142" s="242"/>
      <c r="K142" s="242"/>
      <c r="L142" s="171"/>
      <c r="M142" s="171"/>
      <c r="N142" s="174"/>
      <c r="O142" s="29"/>
    </row>
    <row r="143" spans="1:15" s="14" customFormat="1" ht="22.5" customHeight="1">
      <c r="A143" s="264" t="s">
        <v>114</v>
      </c>
      <c r="B143" s="264"/>
      <c r="C143" s="264"/>
      <c r="D143" s="264"/>
      <c r="E143" s="264"/>
      <c r="F143" s="264"/>
      <c r="G143" s="264"/>
      <c r="H143" s="264"/>
      <c r="I143" s="264"/>
      <c r="J143" s="264"/>
      <c r="K143" s="264"/>
      <c r="L143" s="264"/>
      <c r="M143" s="264"/>
      <c r="N143" s="264"/>
      <c r="O143" s="29"/>
    </row>
    <row r="144" spans="1:15" s="14" customFormat="1" ht="21" customHeight="1">
      <c r="A144" s="265" t="s">
        <v>386</v>
      </c>
      <c r="B144" s="265"/>
      <c r="C144" s="265"/>
      <c r="D144" s="265"/>
      <c r="E144" s="265"/>
      <c r="F144" s="265"/>
      <c r="G144" s="265"/>
      <c r="H144" s="265"/>
      <c r="I144" s="265"/>
      <c r="J144" s="265"/>
      <c r="K144" s="265"/>
      <c r="L144" s="265"/>
      <c r="M144" s="265"/>
      <c r="N144" s="265"/>
      <c r="O144" s="29"/>
    </row>
    <row r="145" spans="1:15" s="14" customFormat="1" ht="21.75" customHeight="1">
      <c r="A145" s="243" t="s">
        <v>0</v>
      </c>
      <c r="B145" s="102" t="s">
        <v>1</v>
      </c>
      <c r="C145" s="259" t="s">
        <v>3</v>
      </c>
      <c r="D145" s="260"/>
      <c r="E145" s="261"/>
      <c r="F145" s="259" t="s">
        <v>4</v>
      </c>
      <c r="G145" s="260"/>
      <c r="H145" s="261"/>
      <c r="I145" s="259" t="s">
        <v>5</v>
      </c>
      <c r="J145" s="260"/>
      <c r="K145" s="261"/>
      <c r="L145" s="259" t="s">
        <v>6</v>
      </c>
      <c r="M145" s="260"/>
      <c r="N145" s="261"/>
      <c r="O145" s="29"/>
    </row>
    <row r="146" spans="1:15" s="14" customFormat="1" ht="38.25" customHeight="1">
      <c r="A146" s="244"/>
      <c r="B146" s="102" t="s">
        <v>2</v>
      </c>
      <c r="C146" s="103" t="s">
        <v>180</v>
      </c>
      <c r="D146" s="103" t="s">
        <v>181</v>
      </c>
      <c r="E146" s="103" t="s">
        <v>182</v>
      </c>
      <c r="F146" s="103" t="s">
        <v>183</v>
      </c>
      <c r="G146" s="103" t="s">
        <v>184</v>
      </c>
      <c r="H146" s="104" t="s">
        <v>185</v>
      </c>
      <c r="I146" s="103" t="s">
        <v>186</v>
      </c>
      <c r="J146" s="103" t="s">
        <v>187</v>
      </c>
      <c r="K146" s="103" t="s">
        <v>188</v>
      </c>
      <c r="L146" s="103" t="s">
        <v>189</v>
      </c>
      <c r="M146" s="103" t="s">
        <v>190</v>
      </c>
      <c r="N146" s="103" t="s">
        <v>191</v>
      </c>
      <c r="O146" s="29"/>
    </row>
    <row r="147" spans="1:15" s="14" customFormat="1" ht="38.25" customHeight="1">
      <c r="A147" s="157" t="s">
        <v>34</v>
      </c>
      <c r="B147" s="110">
        <v>3996841</v>
      </c>
      <c r="C147" s="107">
        <f>C148+C154+C177</f>
        <v>225640</v>
      </c>
      <c r="D147" s="107">
        <f>D148+D154+D177</f>
        <v>699601</v>
      </c>
      <c r="E147" s="107">
        <f>E148+E154+E177</f>
        <v>382240</v>
      </c>
      <c r="F147" s="107">
        <f>F148+F154+F177</f>
        <v>265640</v>
      </c>
      <c r="G147" s="107">
        <f>G148+G154+G177</f>
        <v>225640</v>
      </c>
      <c r="H147" s="107">
        <f>H148+H154+H177</f>
        <v>360640</v>
      </c>
      <c r="I147" s="107">
        <f>I148+I154+I177</f>
        <v>300640</v>
      </c>
      <c r="J147" s="107">
        <f>J148+J154+J177</f>
        <v>265640</v>
      </c>
      <c r="K147" s="107">
        <f>K148+K154+K177</f>
        <v>319240</v>
      </c>
      <c r="L147" s="107">
        <f>L148+L154+L177</f>
        <v>275640</v>
      </c>
      <c r="M147" s="107">
        <f>M148+M154+M177</f>
        <v>270640</v>
      </c>
      <c r="N147" s="107">
        <f>N148+N154+N177</f>
        <v>405640</v>
      </c>
      <c r="O147" s="29">
        <f>C147+D147+E147+F147+G147+H147+I147+J147+K147+L147+M147+N147</f>
        <v>3996841</v>
      </c>
    </row>
    <row r="148" spans="1:15" s="14" customFormat="1" ht="24.75" customHeight="1">
      <c r="A148" s="126" t="s">
        <v>220</v>
      </c>
      <c r="B148" s="110">
        <v>2635680</v>
      </c>
      <c r="C148" s="107">
        <f>C149</f>
        <v>219640</v>
      </c>
      <c r="D148" s="107">
        <f aca="true" t="shared" si="19" ref="D148:N148">D149</f>
        <v>219640</v>
      </c>
      <c r="E148" s="107">
        <f t="shared" si="19"/>
        <v>219640</v>
      </c>
      <c r="F148" s="107">
        <f t="shared" si="19"/>
        <v>219640</v>
      </c>
      <c r="G148" s="107">
        <f t="shared" si="19"/>
        <v>219640</v>
      </c>
      <c r="H148" s="107">
        <f t="shared" si="19"/>
        <v>219640</v>
      </c>
      <c r="I148" s="107">
        <f t="shared" si="19"/>
        <v>219640</v>
      </c>
      <c r="J148" s="107">
        <f t="shared" si="19"/>
        <v>219640</v>
      </c>
      <c r="K148" s="107">
        <f t="shared" si="19"/>
        <v>219640</v>
      </c>
      <c r="L148" s="107">
        <f t="shared" si="19"/>
        <v>219640</v>
      </c>
      <c r="M148" s="107">
        <f t="shared" si="19"/>
        <v>219640</v>
      </c>
      <c r="N148" s="107">
        <f t="shared" si="19"/>
        <v>219640</v>
      </c>
      <c r="O148" s="29">
        <f aca="true" t="shared" si="20" ref="O148:O159">C148+D148+E148+F148+G148+H148+I148+J148+K148+L148+M148+N148</f>
        <v>2635680</v>
      </c>
    </row>
    <row r="149" spans="1:15" s="14" customFormat="1" ht="25.5" customHeight="1">
      <c r="A149" s="126" t="s">
        <v>232</v>
      </c>
      <c r="B149" s="110">
        <v>2635680</v>
      </c>
      <c r="C149" s="110">
        <f>C150+C151+C152+C153</f>
        <v>219640</v>
      </c>
      <c r="D149" s="110">
        <f aca="true" t="shared" si="21" ref="D149:N149">D150+D151+D152+D153</f>
        <v>219640</v>
      </c>
      <c r="E149" s="110">
        <f t="shared" si="21"/>
        <v>219640</v>
      </c>
      <c r="F149" s="110">
        <f t="shared" si="21"/>
        <v>219640</v>
      </c>
      <c r="G149" s="110">
        <f t="shared" si="21"/>
        <v>219640</v>
      </c>
      <c r="H149" s="110">
        <f t="shared" si="21"/>
        <v>219640</v>
      </c>
      <c r="I149" s="110">
        <f t="shared" si="21"/>
        <v>219640</v>
      </c>
      <c r="J149" s="110">
        <f t="shared" si="21"/>
        <v>219640</v>
      </c>
      <c r="K149" s="110">
        <f t="shared" si="21"/>
        <v>219640</v>
      </c>
      <c r="L149" s="110">
        <f t="shared" si="21"/>
        <v>219640</v>
      </c>
      <c r="M149" s="110">
        <f t="shared" si="21"/>
        <v>219640</v>
      </c>
      <c r="N149" s="110">
        <f t="shared" si="21"/>
        <v>219640</v>
      </c>
      <c r="O149" s="29">
        <f t="shared" si="20"/>
        <v>2635680</v>
      </c>
    </row>
    <row r="150" spans="1:15" s="14" customFormat="1" ht="24.75" customHeight="1">
      <c r="A150" s="126" t="s">
        <v>221</v>
      </c>
      <c r="B150" s="109">
        <v>1492560</v>
      </c>
      <c r="C150" s="107">
        <v>124380</v>
      </c>
      <c r="D150" s="107">
        <v>124380</v>
      </c>
      <c r="E150" s="107">
        <v>124380</v>
      </c>
      <c r="F150" s="107">
        <v>124380</v>
      </c>
      <c r="G150" s="107">
        <v>124380</v>
      </c>
      <c r="H150" s="107">
        <v>124380</v>
      </c>
      <c r="I150" s="107">
        <v>124380</v>
      </c>
      <c r="J150" s="107">
        <v>124380</v>
      </c>
      <c r="K150" s="107">
        <v>124380</v>
      </c>
      <c r="L150" s="107">
        <v>124380</v>
      </c>
      <c r="M150" s="107">
        <v>124380</v>
      </c>
      <c r="N150" s="107">
        <v>124380</v>
      </c>
      <c r="O150" s="29">
        <f t="shared" si="20"/>
        <v>1492560</v>
      </c>
    </row>
    <row r="151" spans="1:15" s="14" customFormat="1" ht="26.25" customHeight="1">
      <c r="A151" s="126" t="s">
        <v>222</v>
      </c>
      <c r="B151" s="109">
        <v>60000</v>
      </c>
      <c r="C151" s="106">
        <v>5000</v>
      </c>
      <c r="D151" s="106">
        <v>5000</v>
      </c>
      <c r="E151" s="106">
        <v>5000</v>
      </c>
      <c r="F151" s="106">
        <v>5000</v>
      </c>
      <c r="G151" s="106">
        <v>5000</v>
      </c>
      <c r="H151" s="106">
        <v>5000</v>
      </c>
      <c r="I151" s="106">
        <v>5000</v>
      </c>
      <c r="J151" s="106">
        <v>5000</v>
      </c>
      <c r="K151" s="106">
        <v>5000</v>
      </c>
      <c r="L151" s="106">
        <v>5000</v>
      </c>
      <c r="M151" s="106">
        <v>5000</v>
      </c>
      <c r="N151" s="106">
        <v>5000</v>
      </c>
      <c r="O151" s="29">
        <f t="shared" si="20"/>
        <v>60000</v>
      </c>
    </row>
    <row r="152" spans="1:15" s="14" customFormat="1" ht="29.25" customHeight="1">
      <c r="A152" s="126" t="s">
        <v>223</v>
      </c>
      <c r="B152" s="109">
        <v>939120</v>
      </c>
      <c r="C152" s="106">
        <v>78260</v>
      </c>
      <c r="D152" s="106">
        <v>78260</v>
      </c>
      <c r="E152" s="106">
        <v>78260</v>
      </c>
      <c r="F152" s="106">
        <v>78260</v>
      </c>
      <c r="G152" s="106">
        <v>78260</v>
      </c>
      <c r="H152" s="106">
        <v>78260</v>
      </c>
      <c r="I152" s="106">
        <v>78260</v>
      </c>
      <c r="J152" s="106">
        <v>78260</v>
      </c>
      <c r="K152" s="106">
        <v>78260</v>
      </c>
      <c r="L152" s="106">
        <v>78260</v>
      </c>
      <c r="M152" s="106">
        <v>78260</v>
      </c>
      <c r="N152" s="106">
        <v>78260</v>
      </c>
      <c r="O152" s="29">
        <f t="shared" si="20"/>
        <v>939120</v>
      </c>
    </row>
    <row r="153" spans="1:15" s="14" customFormat="1" ht="27.75" customHeight="1">
      <c r="A153" s="126" t="s">
        <v>224</v>
      </c>
      <c r="B153" s="109">
        <v>144000</v>
      </c>
      <c r="C153" s="106">
        <v>12000</v>
      </c>
      <c r="D153" s="106">
        <v>12000</v>
      </c>
      <c r="E153" s="106">
        <v>12000</v>
      </c>
      <c r="F153" s="106">
        <v>12000</v>
      </c>
      <c r="G153" s="106">
        <v>12000</v>
      </c>
      <c r="H153" s="106">
        <v>12000</v>
      </c>
      <c r="I153" s="106">
        <v>12000</v>
      </c>
      <c r="J153" s="106">
        <v>12000</v>
      </c>
      <c r="K153" s="106">
        <v>12000</v>
      </c>
      <c r="L153" s="106">
        <v>12000</v>
      </c>
      <c r="M153" s="106">
        <v>12000</v>
      </c>
      <c r="N153" s="106">
        <v>12000</v>
      </c>
      <c r="O153" s="29">
        <f t="shared" si="20"/>
        <v>144000</v>
      </c>
    </row>
    <row r="154" spans="1:15" s="49" customFormat="1" ht="21.75" customHeight="1">
      <c r="A154" s="153" t="s">
        <v>225</v>
      </c>
      <c r="B154" s="110">
        <v>1245961</v>
      </c>
      <c r="C154" s="154">
        <f>C155+C166+C173</f>
        <v>6000</v>
      </c>
      <c r="D154" s="154">
        <f>D155+D166+D173</f>
        <v>479961</v>
      </c>
      <c r="E154" s="154">
        <f>E155+E166+E173</f>
        <v>76000</v>
      </c>
      <c r="F154" s="154">
        <f>F155+F166+F173</f>
        <v>46000</v>
      </c>
      <c r="G154" s="154">
        <f>G155+G166+G173</f>
        <v>6000</v>
      </c>
      <c r="H154" s="154">
        <f>H155+H166+H173</f>
        <v>141000</v>
      </c>
      <c r="I154" s="154">
        <f>I155+I166+I173</f>
        <v>81000</v>
      </c>
      <c r="J154" s="154">
        <f>J155+J166+J173</f>
        <v>46000</v>
      </c>
      <c r="K154" s="154">
        <f>K155+K166+K173</f>
        <v>71000</v>
      </c>
      <c r="L154" s="154">
        <f>L155+L166+L173</f>
        <v>56000</v>
      </c>
      <c r="M154" s="154">
        <f>M155+M166+M173</f>
        <v>51000</v>
      </c>
      <c r="N154" s="154">
        <f>N155+N166+N173</f>
        <v>186000</v>
      </c>
      <c r="O154" s="29">
        <f t="shared" si="20"/>
        <v>1245961</v>
      </c>
    </row>
    <row r="155" spans="1:15" s="49" customFormat="1" ht="21.75" customHeight="1">
      <c r="A155" s="120" t="s">
        <v>226</v>
      </c>
      <c r="B155" s="110">
        <v>555961</v>
      </c>
      <c r="C155" s="107">
        <f>C158+C159</f>
        <v>6000</v>
      </c>
      <c r="D155" s="107">
        <f aca="true" t="shared" si="22" ref="D155:N155">D156+D157+D158+D159</f>
        <v>459961</v>
      </c>
      <c r="E155" s="107">
        <f t="shared" si="22"/>
        <v>6000</v>
      </c>
      <c r="F155" s="107">
        <f t="shared" si="22"/>
        <v>6000</v>
      </c>
      <c r="G155" s="107">
        <v>6000</v>
      </c>
      <c r="H155" s="107">
        <f t="shared" si="22"/>
        <v>6000</v>
      </c>
      <c r="I155" s="107">
        <f t="shared" si="22"/>
        <v>6000</v>
      </c>
      <c r="J155" s="107">
        <f t="shared" si="22"/>
        <v>6000</v>
      </c>
      <c r="K155" s="107">
        <f t="shared" si="22"/>
        <v>6000</v>
      </c>
      <c r="L155" s="107">
        <f t="shared" si="22"/>
        <v>6000</v>
      </c>
      <c r="M155" s="107">
        <f t="shared" si="22"/>
        <v>6000</v>
      </c>
      <c r="N155" s="107">
        <f t="shared" si="22"/>
        <v>36000</v>
      </c>
      <c r="O155" s="29">
        <f t="shared" si="20"/>
        <v>555961</v>
      </c>
    </row>
    <row r="156" spans="1:15" s="4" customFormat="1" ht="56.25">
      <c r="A156" s="127" t="s">
        <v>227</v>
      </c>
      <c r="B156" s="128">
        <v>453961</v>
      </c>
      <c r="C156" s="107"/>
      <c r="D156" s="107">
        <v>453961</v>
      </c>
      <c r="E156" s="107"/>
      <c r="F156" s="107"/>
      <c r="G156" s="107"/>
      <c r="H156" s="107"/>
      <c r="I156" s="107"/>
      <c r="J156" s="110"/>
      <c r="K156" s="107"/>
      <c r="L156" s="107"/>
      <c r="M156" s="107"/>
      <c r="N156" s="107"/>
      <c r="O156" s="29">
        <f t="shared" si="20"/>
        <v>453961</v>
      </c>
    </row>
    <row r="157" spans="1:15" s="1" customFormat="1" ht="37.5">
      <c r="A157" s="127" t="s">
        <v>208</v>
      </c>
      <c r="B157" s="128">
        <v>30000</v>
      </c>
      <c r="C157" s="107"/>
      <c r="D157" s="107"/>
      <c r="E157" s="107"/>
      <c r="F157" s="107"/>
      <c r="G157" s="107" t="s">
        <v>10</v>
      </c>
      <c r="H157" s="107"/>
      <c r="I157" s="107"/>
      <c r="J157" s="110"/>
      <c r="K157" s="107"/>
      <c r="L157" s="107"/>
      <c r="M157" s="107"/>
      <c r="N157" s="107">
        <v>30000</v>
      </c>
      <c r="O157" s="29" t="e">
        <f t="shared" si="20"/>
        <v>#VALUE!</v>
      </c>
    </row>
    <row r="158" spans="1:15" s="3" customFormat="1" ht="21">
      <c r="A158" s="126" t="s">
        <v>228</v>
      </c>
      <c r="B158" s="135">
        <v>42000</v>
      </c>
      <c r="C158" s="107">
        <v>3500</v>
      </c>
      <c r="D158" s="107">
        <v>3500</v>
      </c>
      <c r="E158" s="107">
        <v>3500</v>
      </c>
      <c r="F158" s="107">
        <v>3500</v>
      </c>
      <c r="G158" s="107">
        <v>3500</v>
      </c>
      <c r="H158" s="107">
        <v>3500</v>
      </c>
      <c r="I158" s="107">
        <v>3500</v>
      </c>
      <c r="J158" s="107">
        <v>3500</v>
      </c>
      <c r="K158" s="107">
        <v>3500</v>
      </c>
      <c r="L158" s="107">
        <v>3500</v>
      </c>
      <c r="M158" s="107">
        <v>3500</v>
      </c>
      <c r="N158" s="107">
        <v>3500</v>
      </c>
      <c r="O158" s="29">
        <f t="shared" si="20"/>
        <v>42000</v>
      </c>
    </row>
    <row r="159" spans="1:15" s="2" customFormat="1" ht="21" customHeight="1">
      <c r="A159" s="127" t="s">
        <v>229</v>
      </c>
      <c r="B159" s="110">
        <v>30000</v>
      </c>
      <c r="C159" s="107">
        <v>2500</v>
      </c>
      <c r="D159" s="107">
        <v>2500</v>
      </c>
      <c r="E159" s="107">
        <v>2500</v>
      </c>
      <c r="F159" s="107">
        <v>2500</v>
      </c>
      <c r="G159" s="107">
        <v>2500</v>
      </c>
      <c r="H159" s="107">
        <v>2500</v>
      </c>
      <c r="I159" s="107">
        <v>2500</v>
      </c>
      <c r="J159" s="110">
        <v>2500</v>
      </c>
      <c r="K159" s="107">
        <v>2500</v>
      </c>
      <c r="L159" s="107">
        <v>2500</v>
      </c>
      <c r="M159" s="107">
        <v>2500</v>
      </c>
      <c r="N159" s="107">
        <v>2500</v>
      </c>
      <c r="O159" s="29">
        <f t="shared" si="20"/>
        <v>30000</v>
      </c>
    </row>
    <row r="160" spans="1:15" s="2" customFormat="1" ht="21">
      <c r="A160" s="129"/>
      <c r="B160" s="112"/>
      <c r="C160" s="111"/>
      <c r="D160" s="111"/>
      <c r="E160" s="111"/>
      <c r="F160" s="111"/>
      <c r="G160" s="111"/>
      <c r="H160" s="111"/>
      <c r="I160" s="111"/>
      <c r="J160" s="112"/>
      <c r="K160" s="111"/>
      <c r="L160" s="111"/>
      <c r="M160" s="111"/>
      <c r="N160" s="111"/>
      <c r="O160" s="61">
        <f>SUM(C152:N152)</f>
        <v>939120</v>
      </c>
    </row>
    <row r="161" spans="1:15" s="42" customFormat="1" ht="18.75" customHeight="1">
      <c r="A161" s="170" t="s">
        <v>38</v>
      </c>
      <c r="B161" s="169"/>
      <c r="C161" s="169"/>
      <c r="D161" s="169"/>
      <c r="E161" s="167" t="s">
        <v>39</v>
      </c>
      <c r="F161" s="167"/>
      <c r="G161" s="167"/>
      <c r="H161" s="168" t="s">
        <v>38</v>
      </c>
      <c r="I161" s="168" t="s">
        <v>10</v>
      </c>
      <c r="J161" s="168"/>
      <c r="K161" s="169"/>
      <c r="L161" s="168" t="s">
        <v>40</v>
      </c>
      <c r="M161" s="168"/>
      <c r="N161" s="173"/>
      <c r="O161" s="62">
        <f>SUM(C155:N155)</f>
        <v>555961</v>
      </c>
    </row>
    <row r="162" spans="1:15" s="2" customFormat="1" ht="21">
      <c r="A162" s="170"/>
      <c r="B162" s="241" t="s">
        <v>46</v>
      </c>
      <c r="C162" s="241"/>
      <c r="D162" s="241"/>
      <c r="E162" s="167"/>
      <c r="F162" s="167"/>
      <c r="G162" s="168"/>
      <c r="H162" s="168"/>
      <c r="I162" s="241" t="s">
        <v>41</v>
      </c>
      <c r="J162" s="241"/>
      <c r="K162" s="241"/>
      <c r="L162" s="167"/>
      <c r="M162" s="167"/>
      <c r="N162" s="173"/>
      <c r="O162" s="61">
        <f>SUM(C156:N156)</f>
        <v>453961</v>
      </c>
    </row>
    <row r="163" spans="1:15" s="2" customFormat="1" ht="20.25" customHeight="1">
      <c r="A163" s="170" t="s">
        <v>42</v>
      </c>
      <c r="B163" s="242" t="s">
        <v>43</v>
      </c>
      <c r="C163" s="242"/>
      <c r="D163" s="242"/>
      <c r="E163" s="167"/>
      <c r="F163" s="167"/>
      <c r="G163" s="168"/>
      <c r="H163" s="168" t="s">
        <v>42</v>
      </c>
      <c r="I163" s="242" t="s">
        <v>44</v>
      </c>
      <c r="J163" s="242"/>
      <c r="K163" s="242"/>
      <c r="L163" s="171"/>
      <c r="M163" s="171"/>
      <c r="N163" s="174"/>
      <c r="O163" s="61" t="e">
        <f>SUM(#REF!)</f>
        <v>#REF!</v>
      </c>
    </row>
    <row r="164" spans="1:15" s="1" customFormat="1" ht="21">
      <c r="A164" s="243" t="s">
        <v>0</v>
      </c>
      <c r="B164" s="102" t="s">
        <v>1</v>
      </c>
      <c r="C164" s="259" t="s">
        <v>3</v>
      </c>
      <c r="D164" s="260"/>
      <c r="E164" s="261"/>
      <c r="F164" s="259" t="s">
        <v>4</v>
      </c>
      <c r="G164" s="260"/>
      <c r="H164" s="261"/>
      <c r="I164" s="259" t="s">
        <v>5</v>
      </c>
      <c r="J164" s="260"/>
      <c r="K164" s="261"/>
      <c r="L164" s="259" t="s">
        <v>6</v>
      </c>
      <c r="M164" s="260"/>
      <c r="N164" s="261"/>
      <c r="O164" s="64">
        <f>SUM(C157:N157)</f>
        <v>30000</v>
      </c>
    </row>
    <row r="165" spans="1:15" s="3" customFormat="1" ht="21">
      <c r="A165" s="244"/>
      <c r="B165" s="102" t="s">
        <v>2</v>
      </c>
      <c r="C165" s="103" t="s">
        <v>180</v>
      </c>
      <c r="D165" s="103" t="s">
        <v>181</v>
      </c>
      <c r="E165" s="103" t="s">
        <v>182</v>
      </c>
      <c r="F165" s="103" t="s">
        <v>183</v>
      </c>
      <c r="G165" s="103" t="s">
        <v>184</v>
      </c>
      <c r="H165" s="104" t="s">
        <v>185</v>
      </c>
      <c r="I165" s="103" t="s">
        <v>186</v>
      </c>
      <c r="J165" s="103" t="s">
        <v>187</v>
      </c>
      <c r="K165" s="103" t="s">
        <v>188</v>
      </c>
      <c r="L165" s="103" t="s">
        <v>189</v>
      </c>
      <c r="M165" s="103" t="s">
        <v>190</v>
      </c>
      <c r="N165" s="103" t="s">
        <v>191</v>
      </c>
      <c r="O165" s="65">
        <f>SUM(C158:N158)</f>
        <v>42000</v>
      </c>
    </row>
    <row r="166" spans="1:18" s="2" customFormat="1" ht="21">
      <c r="A166" s="132" t="s">
        <v>231</v>
      </c>
      <c r="B166" s="110">
        <v>500000</v>
      </c>
      <c r="C166" s="107"/>
      <c r="D166" s="107">
        <f aca="true" t="shared" si="23" ref="D166:N166">D167+D168+D169+D170+D171+D172</f>
        <v>20000</v>
      </c>
      <c r="E166" s="107">
        <f t="shared" si="23"/>
        <v>25000</v>
      </c>
      <c r="F166" s="107">
        <f t="shared" si="23"/>
        <v>40000</v>
      </c>
      <c r="G166" s="107"/>
      <c r="H166" s="107">
        <f t="shared" si="23"/>
        <v>85000</v>
      </c>
      <c r="I166" s="107">
        <f t="shared" si="23"/>
        <v>75000</v>
      </c>
      <c r="J166" s="107">
        <f t="shared" si="23"/>
        <v>40000</v>
      </c>
      <c r="K166" s="107">
        <f t="shared" si="23"/>
        <v>20000</v>
      </c>
      <c r="L166" s="107">
        <f t="shared" si="23"/>
        <v>50000</v>
      </c>
      <c r="M166" s="107">
        <f t="shared" si="23"/>
        <v>45000</v>
      </c>
      <c r="N166" s="107">
        <f t="shared" si="23"/>
        <v>100000</v>
      </c>
      <c r="O166" s="61">
        <f>C166+D166+E166+F166+G166+H166+I166+J166+K166+L166+M166+N166</f>
        <v>500000</v>
      </c>
      <c r="P166" s="2" t="s">
        <v>10</v>
      </c>
      <c r="R166" s="2" t="s">
        <v>10</v>
      </c>
    </row>
    <row r="167" spans="1:15" s="2" customFormat="1" ht="21">
      <c r="A167" s="127" t="s">
        <v>212</v>
      </c>
      <c r="B167" s="107">
        <v>50000</v>
      </c>
      <c r="C167" s="133"/>
      <c r="D167" s="133"/>
      <c r="E167" s="133"/>
      <c r="F167" s="133"/>
      <c r="G167" s="133"/>
      <c r="H167" s="133">
        <v>25000</v>
      </c>
      <c r="I167" s="133"/>
      <c r="J167" s="133"/>
      <c r="K167" s="133"/>
      <c r="L167" s="133"/>
      <c r="M167" s="133">
        <v>25000</v>
      </c>
      <c r="N167" s="133"/>
      <c r="O167" s="61">
        <f aca="true" t="shared" si="24" ref="O167:O179">C167+D167+E167+F167+G167+H167+I167+J167+K167+L167+M167+N167</f>
        <v>50000</v>
      </c>
    </row>
    <row r="168" spans="1:15" s="2" customFormat="1" ht="41.25" customHeight="1">
      <c r="A168" s="127" t="s">
        <v>209</v>
      </c>
      <c r="B168" s="110">
        <v>150000</v>
      </c>
      <c r="C168" s="130"/>
      <c r="D168" s="130"/>
      <c r="E168" s="130"/>
      <c r="F168" s="130"/>
      <c r="G168" s="130"/>
      <c r="H168" s="130"/>
      <c r="I168" s="130">
        <v>75000</v>
      </c>
      <c r="J168" s="131"/>
      <c r="K168" s="130"/>
      <c r="L168" s="130"/>
      <c r="M168" s="130"/>
      <c r="N168" s="130">
        <v>75000</v>
      </c>
      <c r="O168" s="61">
        <f t="shared" si="24"/>
        <v>150000</v>
      </c>
    </row>
    <row r="169" spans="1:15" s="2" customFormat="1" ht="21">
      <c r="A169" s="127" t="s">
        <v>210</v>
      </c>
      <c r="B169" s="110">
        <v>50000</v>
      </c>
      <c r="C169" s="133"/>
      <c r="D169" s="133"/>
      <c r="E169" s="133">
        <v>15000</v>
      </c>
      <c r="F169" s="133"/>
      <c r="G169" s="133"/>
      <c r="H169" s="133">
        <v>15000</v>
      </c>
      <c r="I169" s="133"/>
      <c r="J169" s="134"/>
      <c r="K169" s="133">
        <v>10000</v>
      </c>
      <c r="L169" s="133"/>
      <c r="M169" s="133"/>
      <c r="N169" s="133">
        <v>10000</v>
      </c>
      <c r="O169" s="61">
        <f t="shared" si="24"/>
        <v>50000</v>
      </c>
    </row>
    <row r="170" spans="1:15" s="2" customFormat="1" ht="21">
      <c r="A170" s="153" t="s">
        <v>211</v>
      </c>
      <c r="B170" s="135">
        <v>100000</v>
      </c>
      <c r="C170" s="136"/>
      <c r="D170" s="136">
        <v>10000</v>
      </c>
      <c r="E170" s="136"/>
      <c r="F170" s="136">
        <v>20000</v>
      </c>
      <c r="G170" s="136"/>
      <c r="H170" s="136">
        <v>15000</v>
      </c>
      <c r="I170" s="136"/>
      <c r="J170" s="137">
        <v>20000</v>
      </c>
      <c r="K170" s="136"/>
      <c r="L170" s="136">
        <v>25000</v>
      </c>
      <c r="M170" s="136">
        <v>10000</v>
      </c>
      <c r="N170" s="136"/>
      <c r="O170" s="61">
        <f t="shared" si="24"/>
        <v>100000</v>
      </c>
    </row>
    <row r="171" spans="1:15" s="2" customFormat="1" ht="21">
      <c r="A171" s="153" t="s">
        <v>117</v>
      </c>
      <c r="B171" s="135">
        <v>100000</v>
      </c>
      <c r="C171" s="136"/>
      <c r="D171" s="136">
        <v>10000</v>
      </c>
      <c r="E171" s="136"/>
      <c r="F171" s="136">
        <v>20000</v>
      </c>
      <c r="G171" s="136"/>
      <c r="H171" s="136">
        <v>15000</v>
      </c>
      <c r="I171" s="136"/>
      <c r="J171" s="137">
        <v>20000</v>
      </c>
      <c r="K171" s="136"/>
      <c r="L171" s="136">
        <v>25000</v>
      </c>
      <c r="M171" s="136">
        <v>10000</v>
      </c>
      <c r="N171" s="136"/>
      <c r="O171" s="61">
        <f t="shared" si="24"/>
        <v>100000</v>
      </c>
    </row>
    <row r="172" spans="1:15" s="2" customFormat="1" ht="21">
      <c r="A172" s="153" t="s">
        <v>119</v>
      </c>
      <c r="B172" s="135">
        <v>50000</v>
      </c>
      <c r="C172" s="138"/>
      <c r="D172" s="136"/>
      <c r="E172" s="136">
        <v>10000</v>
      </c>
      <c r="F172" s="136"/>
      <c r="G172" s="136"/>
      <c r="H172" s="136">
        <v>15000</v>
      </c>
      <c r="I172" s="136"/>
      <c r="J172" s="136"/>
      <c r="K172" s="136">
        <v>10000</v>
      </c>
      <c r="L172" s="136"/>
      <c r="M172" s="136"/>
      <c r="N172" s="136">
        <v>15000</v>
      </c>
      <c r="O172" s="61">
        <f t="shared" si="24"/>
        <v>50000</v>
      </c>
    </row>
    <row r="173" spans="1:15" s="49" customFormat="1" ht="25.5" customHeight="1">
      <c r="A173" s="126" t="s">
        <v>230</v>
      </c>
      <c r="B173" s="135">
        <v>190000</v>
      </c>
      <c r="C173" s="138"/>
      <c r="D173" s="138"/>
      <c r="E173" s="138">
        <f>E174+E175+E176</f>
        <v>45000</v>
      </c>
      <c r="F173" s="138"/>
      <c r="G173" s="138"/>
      <c r="H173" s="138">
        <f>H174+H175+H176</f>
        <v>50000</v>
      </c>
      <c r="I173" s="138"/>
      <c r="J173" s="138"/>
      <c r="K173" s="138">
        <f>K174+K175+K176</f>
        <v>45000</v>
      </c>
      <c r="L173" s="138"/>
      <c r="M173" s="138"/>
      <c r="N173" s="138">
        <f>N174+N175+N176</f>
        <v>50000</v>
      </c>
      <c r="O173" s="61">
        <f t="shared" si="24"/>
        <v>190000</v>
      </c>
    </row>
    <row r="174" spans="1:16" s="49" customFormat="1" ht="25.5" customHeight="1">
      <c r="A174" s="126" t="s">
        <v>120</v>
      </c>
      <c r="B174" s="110">
        <v>120000</v>
      </c>
      <c r="C174" s="136"/>
      <c r="D174" s="136"/>
      <c r="E174" s="136">
        <v>30000</v>
      </c>
      <c r="F174" s="136"/>
      <c r="G174" s="136"/>
      <c r="H174" s="136">
        <v>30000</v>
      </c>
      <c r="I174" s="136"/>
      <c r="J174" s="136"/>
      <c r="K174" s="136">
        <v>30000</v>
      </c>
      <c r="L174" s="136"/>
      <c r="M174" s="136"/>
      <c r="N174" s="136">
        <v>30000</v>
      </c>
      <c r="O174" s="61">
        <f t="shared" si="24"/>
        <v>120000</v>
      </c>
      <c r="P174" s="49" t="s">
        <v>10</v>
      </c>
    </row>
    <row r="175" spans="1:15" s="41" customFormat="1" ht="21">
      <c r="A175" s="139" t="s">
        <v>122</v>
      </c>
      <c r="B175" s="110">
        <v>20000</v>
      </c>
      <c r="C175" s="136"/>
      <c r="D175" s="136"/>
      <c r="E175" s="136">
        <v>5000</v>
      </c>
      <c r="F175" s="136"/>
      <c r="G175" s="136"/>
      <c r="H175" s="136">
        <v>5000</v>
      </c>
      <c r="I175" s="136"/>
      <c r="J175" s="136"/>
      <c r="K175" s="136">
        <v>5000</v>
      </c>
      <c r="L175" s="136"/>
      <c r="M175" s="136"/>
      <c r="N175" s="136">
        <v>5000</v>
      </c>
      <c r="O175" s="61">
        <f t="shared" si="24"/>
        <v>20000</v>
      </c>
    </row>
    <row r="176" spans="1:15" s="19" customFormat="1" ht="21">
      <c r="A176" s="155" t="s">
        <v>125</v>
      </c>
      <c r="B176" s="110">
        <v>50000</v>
      </c>
      <c r="C176" s="156"/>
      <c r="D176" s="156"/>
      <c r="E176" s="156">
        <v>10000</v>
      </c>
      <c r="F176" s="156"/>
      <c r="G176" s="156"/>
      <c r="H176" s="156">
        <v>15000</v>
      </c>
      <c r="I176" s="156"/>
      <c r="J176" s="156"/>
      <c r="K176" s="156">
        <v>10000</v>
      </c>
      <c r="L176" s="156"/>
      <c r="M176" s="156"/>
      <c r="N176" s="156">
        <v>15000</v>
      </c>
      <c r="O176" s="61">
        <f t="shared" si="24"/>
        <v>50000</v>
      </c>
    </row>
    <row r="177" spans="1:17" s="19" customFormat="1" ht="21" customHeight="1">
      <c r="A177" s="140" t="s">
        <v>213</v>
      </c>
      <c r="B177" s="141">
        <v>115200</v>
      </c>
      <c r="C177" s="142"/>
      <c r="D177" s="142"/>
      <c r="E177" s="142">
        <f>E178+E179+E187+E188+E189+E190</f>
        <v>86600</v>
      </c>
      <c r="F177" s="142"/>
      <c r="G177" s="142"/>
      <c r="H177" s="142"/>
      <c r="I177" s="142"/>
      <c r="J177" s="142"/>
      <c r="K177" s="142">
        <f>K178+K179+K187+K188+K189+K190</f>
        <v>28600</v>
      </c>
      <c r="L177" s="142"/>
      <c r="M177" s="142"/>
      <c r="N177" s="142"/>
      <c r="O177" s="61">
        <f t="shared" si="24"/>
        <v>115200</v>
      </c>
      <c r="Q177" s="19" t="s">
        <v>10</v>
      </c>
    </row>
    <row r="178" spans="1:15" s="19" customFormat="1" ht="40.5" customHeight="1">
      <c r="A178" s="132" t="s">
        <v>214</v>
      </c>
      <c r="B178" s="110">
        <v>22000</v>
      </c>
      <c r="C178" s="143"/>
      <c r="D178" s="143"/>
      <c r="E178" s="143">
        <v>22000</v>
      </c>
      <c r="F178" s="143"/>
      <c r="G178" s="143"/>
      <c r="H178" s="143"/>
      <c r="I178" s="143"/>
      <c r="J178" s="143"/>
      <c r="K178" s="143"/>
      <c r="L178" s="143"/>
      <c r="M178" s="143"/>
      <c r="N178" s="143"/>
      <c r="O178" s="61">
        <f t="shared" si="24"/>
        <v>22000</v>
      </c>
    </row>
    <row r="179" spans="1:15" s="19" customFormat="1" ht="60" customHeight="1">
      <c r="A179" s="127" t="s">
        <v>215</v>
      </c>
      <c r="B179" s="110">
        <v>28600</v>
      </c>
      <c r="C179" s="107"/>
      <c r="D179" s="107"/>
      <c r="E179" s="107"/>
      <c r="F179" s="107"/>
      <c r="G179" s="107"/>
      <c r="H179" s="107"/>
      <c r="I179" s="107"/>
      <c r="J179" s="110"/>
      <c r="K179" s="107">
        <v>28600</v>
      </c>
      <c r="L179" s="107"/>
      <c r="M179" s="107"/>
      <c r="N179" s="107"/>
      <c r="O179" s="61">
        <f t="shared" si="24"/>
        <v>28600</v>
      </c>
    </row>
    <row r="180" spans="1:15" s="19" customFormat="1" ht="20.25" customHeight="1">
      <c r="A180" s="129"/>
      <c r="B180" s="112"/>
      <c r="C180" s="111"/>
      <c r="D180" s="111"/>
      <c r="E180" s="111"/>
      <c r="F180" s="111"/>
      <c r="G180" s="111"/>
      <c r="H180" s="111"/>
      <c r="I180" s="111"/>
      <c r="J180" s="112"/>
      <c r="K180" s="111"/>
      <c r="L180" s="111"/>
      <c r="M180" s="111"/>
      <c r="N180" s="111"/>
      <c r="O180" s="67"/>
    </row>
    <row r="181" spans="1:15" s="19" customFormat="1" ht="34.5" customHeight="1">
      <c r="A181" s="129"/>
      <c r="B181" s="112"/>
      <c r="C181" s="111"/>
      <c r="D181" s="111"/>
      <c r="E181" s="111"/>
      <c r="F181" s="111"/>
      <c r="G181" s="111"/>
      <c r="H181" s="111"/>
      <c r="I181" s="111"/>
      <c r="J181" s="112"/>
      <c r="K181" s="111"/>
      <c r="L181" s="111"/>
      <c r="M181" s="111"/>
      <c r="N181" s="111"/>
      <c r="O181" s="67"/>
    </row>
    <row r="182" spans="1:15" s="19" customFormat="1" ht="20.25" customHeight="1">
      <c r="A182" s="170" t="s">
        <v>38</v>
      </c>
      <c r="B182" s="169"/>
      <c r="C182" s="169"/>
      <c r="D182" s="169"/>
      <c r="E182" s="167" t="s">
        <v>39</v>
      </c>
      <c r="F182" s="167"/>
      <c r="G182" s="167"/>
      <c r="H182" s="168" t="s">
        <v>38</v>
      </c>
      <c r="I182" s="168" t="s">
        <v>10</v>
      </c>
      <c r="J182" s="168"/>
      <c r="K182" s="169"/>
      <c r="L182" s="168" t="s">
        <v>40</v>
      </c>
      <c r="M182" s="168"/>
      <c r="N182" s="173"/>
      <c r="O182" s="67"/>
    </row>
    <row r="183" spans="1:15" s="19" customFormat="1" ht="25.5" customHeight="1">
      <c r="A183" s="170"/>
      <c r="B183" s="241" t="s">
        <v>46</v>
      </c>
      <c r="C183" s="241"/>
      <c r="D183" s="241"/>
      <c r="E183" s="167"/>
      <c r="F183" s="167"/>
      <c r="G183" s="168"/>
      <c r="H183" s="168"/>
      <c r="I183" s="241" t="s">
        <v>41</v>
      </c>
      <c r="J183" s="241"/>
      <c r="K183" s="241"/>
      <c r="L183" s="167"/>
      <c r="M183" s="167"/>
      <c r="N183" s="173"/>
      <c r="O183" s="67"/>
    </row>
    <row r="184" spans="1:17" s="39" customFormat="1" ht="21">
      <c r="A184" s="170" t="s">
        <v>42</v>
      </c>
      <c r="B184" s="242" t="s">
        <v>43</v>
      </c>
      <c r="C184" s="242"/>
      <c r="D184" s="242"/>
      <c r="E184" s="167"/>
      <c r="F184" s="167"/>
      <c r="G184" s="168"/>
      <c r="H184" s="168" t="s">
        <v>42</v>
      </c>
      <c r="I184" s="242" t="s">
        <v>44</v>
      </c>
      <c r="J184" s="242"/>
      <c r="K184" s="242"/>
      <c r="L184" s="171"/>
      <c r="M184" s="171"/>
      <c r="N184" s="174"/>
      <c r="O184" s="69"/>
      <c r="Q184" s="39" t="s">
        <v>10</v>
      </c>
    </row>
    <row r="185" spans="1:17" s="38" customFormat="1" ht="21">
      <c r="A185" s="243" t="s">
        <v>0</v>
      </c>
      <c r="B185" s="102" t="s">
        <v>1</v>
      </c>
      <c r="C185" s="259" t="s">
        <v>3</v>
      </c>
      <c r="D185" s="260"/>
      <c r="E185" s="261"/>
      <c r="F185" s="259" t="s">
        <v>4</v>
      </c>
      <c r="G185" s="260"/>
      <c r="H185" s="261"/>
      <c r="I185" s="259" t="s">
        <v>5</v>
      </c>
      <c r="J185" s="260"/>
      <c r="K185" s="261"/>
      <c r="L185" s="259" t="s">
        <v>6</v>
      </c>
      <c r="M185" s="260"/>
      <c r="N185" s="261"/>
      <c r="O185" s="70"/>
      <c r="Q185" s="38" t="s">
        <v>10</v>
      </c>
    </row>
    <row r="186" spans="1:15" s="38" customFormat="1" ht="21">
      <c r="A186" s="244"/>
      <c r="B186" s="102" t="s">
        <v>2</v>
      </c>
      <c r="C186" s="103" t="s">
        <v>180</v>
      </c>
      <c r="D186" s="103" t="s">
        <v>181</v>
      </c>
      <c r="E186" s="103" t="s">
        <v>182</v>
      </c>
      <c r="F186" s="103" t="s">
        <v>183</v>
      </c>
      <c r="G186" s="103" t="s">
        <v>184</v>
      </c>
      <c r="H186" s="104" t="s">
        <v>185</v>
      </c>
      <c r="I186" s="103" t="s">
        <v>186</v>
      </c>
      <c r="J186" s="103" t="s">
        <v>187</v>
      </c>
      <c r="K186" s="103" t="s">
        <v>188</v>
      </c>
      <c r="L186" s="103" t="s">
        <v>189</v>
      </c>
      <c r="M186" s="103" t="s">
        <v>190</v>
      </c>
      <c r="N186" s="103" t="s">
        <v>191</v>
      </c>
      <c r="O186" s="70"/>
    </row>
    <row r="187" spans="1:15" s="38" customFormat="1" ht="37.5">
      <c r="A187" s="153" t="s">
        <v>216</v>
      </c>
      <c r="B187" s="110">
        <v>15000</v>
      </c>
      <c r="C187" s="107"/>
      <c r="D187" s="107"/>
      <c r="E187" s="107">
        <v>15000</v>
      </c>
      <c r="F187" s="107"/>
      <c r="G187" s="107"/>
      <c r="H187" s="107"/>
      <c r="I187" s="107"/>
      <c r="J187" s="110"/>
      <c r="K187" s="107"/>
      <c r="L187" s="107"/>
      <c r="M187" s="107"/>
      <c r="N187" s="107"/>
      <c r="O187" s="70"/>
    </row>
    <row r="188" spans="1:15" s="38" customFormat="1" ht="37.5">
      <c r="A188" s="153" t="s">
        <v>217</v>
      </c>
      <c r="B188" s="110">
        <v>2600</v>
      </c>
      <c r="C188" s="107"/>
      <c r="D188" s="107"/>
      <c r="E188" s="107">
        <v>2600</v>
      </c>
      <c r="F188" s="107"/>
      <c r="G188" s="107"/>
      <c r="H188" s="107"/>
      <c r="I188" s="107"/>
      <c r="J188" s="110"/>
      <c r="K188" s="107"/>
      <c r="L188" s="107"/>
      <c r="M188" s="107"/>
      <c r="N188" s="107"/>
      <c r="O188" s="70"/>
    </row>
    <row r="189" spans="1:15" s="38" customFormat="1" ht="37.5">
      <c r="A189" s="153" t="s">
        <v>218</v>
      </c>
      <c r="B189" s="110">
        <v>42000</v>
      </c>
      <c r="C189" s="107"/>
      <c r="D189" s="107"/>
      <c r="E189" s="107">
        <v>42000</v>
      </c>
      <c r="F189" s="107"/>
      <c r="G189" s="107"/>
      <c r="H189" s="107"/>
      <c r="I189" s="107"/>
      <c r="J189" s="110"/>
      <c r="K189" s="107"/>
      <c r="L189" s="107"/>
      <c r="M189" s="107"/>
      <c r="N189" s="107"/>
      <c r="O189" s="70"/>
    </row>
    <row r="190" spans="1:15" s="74" customFormat="1" ht="21">
      <c r="A190" s="126" t="s">
        <v>219</v>
      </c>
      <c r="B190" s="110">
        <v>5000</v>
      </c>
      <c r="C190" s="144"/>
      <c r="D190" s="144"/>
      <c r="E190" s="107">
        <v>5000</v>
      </c>
      <c r="F190" s="144"/>
      <c r="G190" s="107"/>
      <c r="H190" s="107"/>
      <c r="I190" s="107"/>
      <c r="J190" s="110"/>
      <c r="K190" s="107"/>
      <c r="L190" s="107"/>
      <c r="M190" s="144"/>
      <c r="N190" s="144"/>
      <c r="O190" s="38"/>
    </row>
    <row r="191" spans="1:14" s="38" customFormat="1" ht="21">
      <c r="A191" s="179"/>
      <c r="B191" s="112"/>
      <c r="C191" s="187"/>
      <c r="D191" s="187"/>
      <c r="E191" s="111"/>
      <c r="F191" s="187"/>
      <c r="G191" s="111"/>
      <c r="H191" s="111"/>
      <c r="I191" s="111"/>
      <c r="J191" s="112"/>
      <c r="K191" s="111"/>
      <c r="L191" s="111"/>
      <c r="M191" s="187"/>
      <c r="N191" s="187"/>
    </row>
    <row r="192" spans="1:14" s="38" customFormat="1" ht="21">
      <c r="A192" s="179"/>
      <c r="B192" s="112"/>
      <c r="C192" s="187"/>
      <c r="D192" s="187"/>
      <c r="E192" s="111"/>
      <c r="F192" s="187"/>
      <c r="G192" s="111"/>
      <c r="H192" s="111"/>
      <c r="I192" s="111"/>
      <c r="J192" s="112"/>
      <c r="K192" s="111"/>
      <c r="L192" s="111"/>
      <c r="M192" s="187"/>
      <c r="N192" s="187"/>
    </row>
    <row r="193" spans="1:14" s="20" customFormat="1" ht="21">
      <c r="A193" s="179"/>
      <c r="B193" s="112"/>
      <c r="C193" s="187"/>
      <c r="D193" s="187"/>
      <c r="E193" s="111"/>
      <c r="F193" s="187"/>
      <c r="G193" s="187"/>
      <c r="H193" s="111"/>
      <c r="I193" s="111"/>
      <c r="J193" s="112"/>
      <c r="K193" s="111"/>
      <c r="L193" s="111"/>
      <c r="M193" s="187"/>
      <c r="N193" s="187"/>
    </row>
    <row r="194" spans="1:14" s="20" customFormat="1" ht="21">
      <c r="A194" s="170" t="s">
        <v>38</v>
      </c>
      <c r="B194" s="169"/>
      <c r="C194" s="169"/>
      <c r="D194" s="169"/>
      <c r="E194" s="167" t="s">
        <v>39</v>
      </c>
      <c r="F194" s="167"/>
      <c r="G194" s="167"/>
      <c r="H194" s="168" t="s">
        <v>38</v>
      </c>
      <c r="I194" s="168" t="s">
        <v>10</v>
      </c>
      <c r="J194" s="168"/>
      <c r="K194" s="169"/>
      <c r="L194" s="168" t="s">
        <v>40</v>
      </c>
      <c r="M194" s="168"/>
      <c r="N194" s="173"/>
    </row>
    <row r="195" spans="1:14" s="50" customFormat="1" ht="21">
      <c r="A195" s="170"/>
      <c r="B195" s="241" t="s">
        <v>46</v>
      </c>
      <c r="C195" s="241"/>
      <c r="D195" s="241"/>
      <c r="E195" s="167"/>
      <c r="F195" s="167"/>
      <c r="G195" s="168"/>
      <c r="H195" s="168"/>
      <c r="I195" s="241" t="s">
        <v>41</v>
      </c>
      <c r="J195" s="241"/>
      <c r="K195" s="241"/>
      <c r="L195" s="167"/>
      <c r="M195" s="167"/>
      <c r="N195" s="173"/>
    </row>
    <row r="196" spans="1:14" s="50" customFormat="1" ht="21">
      <c r="A196" s="170" t="s">
        <v>42</v>
      </c>
      <c r="B196" s="242" t="s">
        <v>43</v>
      </c>
      <c r="C196" s="242"/>
      <c r="D196" s="242"/>
      <c r="E196" s="167"/>
      <c r="F196" s="167"/>
      <c r="G196" s="168"/>
      <c r="H196" s="168" t="s">
        <v>42</v>
      </c>
      <c r="I196" s="242" t="s">
        <v>44</v>
      </c>
      <c r="J196" s="242"/>
      <c r="K196" s="242"/>
      <c r="L196" s="171"/>
      <c r="M196" s="171"/>
      <c r="N196" s="174"/>
    </row>
    <row r="197" spans="1:14" s="50" customFormat="1" ht="21">
      <c r="A197" s="170"/>
      <c r="B197" s="172"/>
      <c r="C197" s="172"/>
      <c r="D197" s="172"/>
      <c r="E197" s="167"/>
      <c r="F197" s="167"/>
      <c r="G197" s="168"/>
      <c r="H197" s="168"/>
      <c r="I197" s="172"/>
      <c r="J197" s="172"/>
      <c r="K197" s="172"/>
      <c r="L197" s="171"/>
      <c r="M197" s="171"/>
      <c r="N197" s="174"/>
    </row>
    <row r="198" spans="1:14" s="50" customFormat="1" ht="21">
      <c r="A198" s="170"/>
      <c r="B198" s="172"/>
      <c r="C198" s="172"/>
      <c r="D198" s="172"/>
      <c r="E198" s="167"/>
      <c r="F198" s="167"/>
      <c r="G198" s="168"/>
      <c r="H198" s="168"/>
      <c r="I198" s="172"/>
      <c r="J198" s="172"/>
      <c r="K198" s="172"/>
      <c r="L198" s="171"/>
      <c r="M198" s="171"/>
      <c r="N198" s="174"/>
    </row>
    <row r="199" spans="1:14" s="50" customFormat="1" ht="21">
      <c r="A199" s="170"/>
      <c r="B199" s="172"/>
      <c r="C199" s="172"/>
      <c r="D199" s="172"/>
      <c r="E199" s="167"/>
      <c r="F199" s="167"/>
      <c r="G199" s="168"/>
      <c r="H199" s="168"/>
      <c r="I199" s="172"/>
      <c r="J199" s="172"/>
      <c r="K199" s="172"/>
      <c r="L199" s="171"/>
      <c r="M199" s="171"/>
      <c r="N199" s="174"/>
    </row>
    <row r="200" spans="1:14" s="50" customFormat="1" ht="21">
      <c r="A200" s="170"/>
      <c r="B200" s="172"/>
      <c r="C200" s="172"/>
      <c r="D200" s="172"/>
      <c r="E200" s="167"/>
      <c r="F200" s="167"/>
      <c r="G200" s="168"/>
      <c r="H200" s="168"/>
      <c r="I200" s="172"/>
      <c r="J200" s="172"/>
      <c r="K200" s="172"/>
      <c r="L200" s="171"/>
      <c r="M200" s="171"/>
      <c r="N200" s="174"/>
    </row>
    <row r="201" spans="1:14" s="50" customFormat="1" ht="21">
      <c r="A201" s="170"/>
      <c r="B201" s="172"/>
      <c r="C201" s="172"/>
      <c r="D201" s="172"/>
      <c r="E201" s="167"/>
      <c r="F201" s="167"/>
      <c r="G201" s="168"/>
      <c r="H201" s="168"/>
      <c r="I201" s="172"/>
      <c r="J201" s="172"/>
      <c r="K201" s="172"/>
      <c r="L201" s="171"/>
      <c r="M201" s="171"/>
      <c r="N201" s="174"/>
    </row>
    <row r="202" spans="1:14" s="50" customFormat="1" ht="21">
      <c r="A202" s="170"/>
      <c r="B202" s="172"/>
      <c r="C202" s="172"/>
      <c r="D202" s="172"/>
      <c r="E202" s="167"/>
      <c r="F202" s="167"/>
      <c r="G202" s="168"/>
      <c r="H202" s="168"/>
      <c r="I202" s="172"/>
      <c r="J202" s="172"/>
      <c r="K202" s="172"/>
      <c r="L202" s="171"/>
      <c r="M202" s="171"/>
      <c r="N202" s="174"/>
    </row>
    <row r="203" spans="1:15" s="19" customFormat="1" ht="21">
      <c r="A203" s="170"/>
      <c r="B203" s="172"/>
      <c r="C203" s="172"/>
      <c r="D203" s="172"/>
      <c r="E203" s="167"/>
      <c r="F203" s="167"/>
      <c r="G203" s="168"/>
      <c r="H203" s="168"/>
      <c r="I203" s="172"/>
      <c r="J203" s="172"/>
      <c r="K203" s="172"/>
      <c r="L203" s="171"/>
      <c r="M203" s="171"/>
      <c r="N203" s="174"/>
      <c r="O203" s="19" t="s">
        <v>10</v>
      </c>
    </row>
    <row r="204" spans="1:14" s="19" customFormat="1" ht="21">
      <c r="A204" s="170"/>
      <c r="B204" s="172"/>
      <c r="C204" s="172"/>
      <c r="D204" s="172"/>
      <c r="E204" s="167"/>
      <c r="F204" s="167"/>
      <c r="G204" s="168"/>
      <c r="H204" s="168"/>
      <c r="I204" s="172"/>
      <c r="J204" s="172"/>
      <c r="K204" s="172"/>
      <c r="L204" s="171"/>
      <c r="M204" s="171"/>
      <c r="N204" s="174"/>
    </row>
    <row r="205" spans="1:14" s="19" customFormat="1" ht="21">
      <c r="A205" s="170"/>
      <c r="B205" s="172"/>
      <c r="C205" s="172"/>
      <c r="D205" s="172"/>
      <c r="E205" s="167"/>
      <c r="F205" s="167"/>
      <c r="G205" s="168"/>
      <c r="H205" s="168"/>
      <c r="I205" s="172"/>
      <c r="J205" s="172"/>
      <c r="K205" s="172"/>
      <c r="L205" s="171"/>
      <c r="M205" s="171"/>
      <c r="N205" s="174"/>
    </row>
    <row r="206" spans="1:14" s="19" customFormat="1" ht="21">
      <c r="A206" s="170"/>
      <c r="B206" s="172"/>
      <c r="C206" s="172"/>
      <c r="D206" s="172"/>
      <c r="E206" s="167"/>
      <c r="F206" s="167"/>
      <c r="G206" s="168"/>
      <c r="H206" s="168"/>
      <c r="I206" s="172"/>
      <c r="J206" s="172"/>
      <c r="K206" s="172"/>
      <c r="L206" s="171"/>
      <c r="M206" s="171"/>
      <c r="N206" s="174"/>
    </row>
    <row r="207" spans="1:14" s="19" customFormat="1" ht="21">
      <c r="A207" s="170"/>
      <c r="B207" s="172"/>
      <c r="C207" s="172"/>
      <c r="D207" s="172"/>
      <c r="E207" s="167"/>
      <c r="F207" s="167"/>
      <c r="G207" s="168"/>
      <c r="H207" s="168"/>
      <c r="I207" s="172"/>
      <c r="J207" s="172"/>
      <c r="K207" s="172"/>
      <c r="L207" s="171"/>
      <c r="M207" s="171"/>
      <c r="N207" s="174"/>
    </row>
    <row r="208" spans="1:14" s="19" customFormat="1" ht="21">
      <c r="A208" s="170"/>
      <c r="B208" s="172"/>
      <c r="C208" s="172"/>
      <c r="D208" s="172"/>
      <c r="E208" s="167"/>
      <c r="F208" s="167"/>
      <c r="G208" s="168"/>
      <c r="H208" s="168"/>
      <c r="I208" s="172"/>
      <c r="J208" s="172"/>
      <c r="K208" s="172"/>
      <c r="L208" s="171"/>
      <c r="M208" s="171"/>
      <c r="N208" s="174"/>
    </row>
    <row r="209" spans="1:15" s="14" customFormat="1" ht="22.5" customHeight="1">
      <c r="A209" s="264" t="s">
        <v>114</v>
      </c>
      <c r="B209" s="264"/>
      <c r="C209" s="264"/>
      <c r="D209" s="264"/>
      <c r="E209" s="264"/>
      <c r="F209" s="264"/>
      <c r="G209" s="264"/>
      <c r="H209" s="264"/>
      <c r="I209" s="264"/>
      <c r="J209" s="264"/>
      <c r="K209" s="264"/>
      <c r="L209" s="264"/>
      <c r="M209" s="264"/>
      <c r="N209" s="264"/>
      <c r="O209" s="29"/>
    </row>
    <row r="210" spans="1:15" s="14" customFormat="1" ht="21" customHeight="1">
      <c r="A210" s="265" t="s">
        <v>387</v>
      </c>
      <c r="B210" s="265"/>
      <c r="C210" s="265"/>
      <c r="D210" s="265"/>
      <c r="E210" s="265"/>
      <c r="F210" s="265"/>
      <c r="G210" s="265"/>
      <c r="H210" s="265"/>
      <c r="I210" s="265"/>
      <c r="J210" s="265"/>
      <c r="K210" s="265"/>
      <c r="L210" s="265"/>
      <c r="M210" s="265"/>
      <c r="N210" s="265"/>
      <c r="O210" s="29"/>
    </row>
    <row r="211" spans="1:14" s="19" customFormat="1" ht="21">
      <c r="A211" s="243" t="s">
        <v>0</v>
      </c>
      <c r="B211" s="102" t="s">
        <v>1</v>
      </c>
      <c r="C211" s="259" t="s">
        <v>3</v>
      </c>
      <c r="D211" s="260"/>
      <c r="E211" s="261"/>
      <c r="F211" s="259" t="s">
        <v>4</v>
      </c>
      <c r="G211" s="260"/>
      <c r="H211" s="261"/>
      <c r="I211" s="259" t="s">
        <v>5</v>
      </c>
      <c r="J211" s="260"/>
      <c r="K211" s="261"/>
      <c r="L211" s="259" t="s">
        <v>6</v>
      </c>
      <c r="M211" s="260"/>
      <c r="N211" s="261"/>
    </row>
    <row r="212" spans="1:14" s="19" customFormat="1" ht="18" customHeight="1">
      <c r="A212" s="244"/>
      <c r="B212" s="102" t="s">
        <v>2</v>
      </c>
      <c r="C212" s="103" t="s">
        <v>180</v>
      </c>
      <c r="D212" s="103" t="s">
        <v>181</v>
      </c>
      <c r="E212" s="103" t="s">
        <v>182</v>
      </c>
      <c r="F212" s="103" t="s">
        <v>183</v>
      </c>
      <c r="G212" s="103" t="s">
        <v>184</v>
      </c>
      <c r="H212" s="104" t="s">
        <v>185</v>
      </c>
      <c r="I212" s="103" t="s">
        <v>186</v>
      </c>
      <c r="J212" s="103" t="s">
        <v>187</v>
      </c>
      <c r="K212" s="103" t="s">
        <v>188</v>
      </c>
      <c r="L212" s="103" t="s">
        <v>189</v>
      </c>
      <c r="M212" s="103" t="s">
        <v>190</v>
      </c>
      <c r="N212" s="103" t="s">
        <v>191</v>
      </c>
    </row>
    <row r="213" spans="1:15" s="19" customFormat="1" ht="21">
      <c r="A213" s="82" t="s">
        <v>37</v>
      </c>
      <c r="B213" s="218">
        <v>7790182</v>
      </c>
      <c r="C213" s="166">
        <f>C214+C221+C247+C263</f>
        <v>346692</v>
      </c>
      <c r="D213" s="166">
        <f>D214+D221+D247+D263</f>
        <v>615930</v>
      </c>
      <c r="E213" s="166">
        <f>E214+E221+E247+E263</f>
        <v>768196</v>
      </c>
      <c r="F213" s="166">
        <f>F214+F221+F247+F263</f>
        <v>403296</v>
      </c>
      <c r="G213" s="166">
        <f>G214+G221+G247+G263</f>
        <v>446696</v>
      </c>
      <c r="H213" s="166">
        <f>H214+H221+H247+H263</f>
        <v>599196</v>
      </c>
      <c r="I213" s="166">
        <f>I214+I221+I247+I263</f>
        <v>496696</v>
      </c>
      <c r="J213" s="166">
        <f>J214+J221+J247+J263</f>
        <v>411696</v>
      </c>
      <c r="K213" s="166">
        <f>K214+K221+K247+K263</f>
        <v>699196</v>
      </c>
      <c r="L213" s="166">
        <f>L214+L221+L247+L263</f>
        <v>346696</v>
      </c>
      <c r="M213" s="166">
        <f>M214+M221+M247+M263</f>
        <v>346696</v>
      </c>
      <c r="N213" s="166">
        <f>N214+N221+N247+N263</f>
        <v>2309196</v>
      </c>
      <c r="O213" s="67">
        <f>C213+D213+E213+F213+G213+H213+I213+J213+K213+L213+M213+N213</f>
        <v>7790182</v>
      </c>
    </row>
    <row r="214" spans="1:15" s="19" customFormat="1" ht="36" customHeight="1">
      <c r="A214" s="96" t="s">
        <v>30</v>
      </c>
      <c r="B214" s="217">
        <v>2781348</v>
      </c>
      <c r="C214" s="166">
        <f>C215</f>
        <v>231779</v>
      </c>
      <c r="D214" s="166">
        <f aca="true" t="shared" si="25" ref="D214:N214">D215</f>
        <v>231779</v>
      </c>
      <c r="E214" s="166">
        <f t="shared" si="25"/>
        <v>231779</v>
      </c>
      <c r="F214" s="166">
        <f t="shared" si="25"/>
        <v>231779</v>
      </c>
      <c r="G214" s="166">
        <f t="shared" si="25"/>
        <v>231779</v>
      </c>
      <c r="H214" s="166">
        <f t="shared" si="25"/>
        <v>231779</v>
      </c>
      <c r="I214" s="166">
        <f t="shared" si="25"/>
        <v>231779</v>
      </c>
      <c r="J214" s="166">
        <f t="shared" si="25"/>
        <v>231779</v>
      </c>
      <c r="K214" s="166">
        <f t="shared" si="25"/>
        <v>231779</v>
      </c>
      <c r="L214" s="166">
        <f t="shared" si="25"/>
        <v>231779</v>
      </c>
      <c r="M214" s="166">
        <f t="shared" si="25"/>
        <v>231779</v>
      </c>
      <c r="N214" s="166">
        <f t="shared" si="25"/>
        <v>231779</v>
      </c>
      <c r="O214" s="67">
        <f aca="true" t="shared" si="26" ref="O214:O268">C214+D214+E214+F214+G214+H214+I214+J214+K214+L214+M214+N214</f>
        <v>2781348</v>
      </c>
    </row>
    <row r="215" spans="1:15" s="19" customFormat="1" ht="21">
      <c r="A215" s="96" t="s">
        <v>234</v>
      </c>
      <c r="B215" s="107">
        <v>2781348</v>
      </c>
      <c r="C215" s="106">
        <f>C216+C217+C218+C219+C220</f>
        <v>231779</v>
      </c>
      <c r="D215" s="106">
        <f aca="true" t="shared" si="27" ref="D215:N215">D216+D217+D218+D219+D220</f>
        <v>231779</v>
      </c>
      <c r="E215" s="106">
        <f t="shared" si="27"/>
        <v>231779</v>
      </c>
      <c r="F215" s="106">
        <f t="shared" si="27"/>
        <v>231779</v>
      </c>
      <c r="G215" s="106">
        <f t="shared" si="27"/>
        <v>231779</v>
      </c>
      <c r="H215" s="106">
        <f t="shared" si="27"/>
        <v>231779</v>
      </c>
      <c r="I215" s="106">
        <f t="shared" si="27"/>
        <v>231779</v>
      </c>
      <c r="J215" s="106">
        <f t="shared" si="27"/>
        <v>231779</v>
      </c>
      <c r="K215" s="106">
        <f t="shared" si="27"/>
        <v>231779</v>
      </c>
      <c r="L215" s="106">
        <f t="shared" si="27"/>
        <v>231779</v>
      </c>
      <c r="M215" s="106">
        <f t="shared" si="27"/>
        <v>231779</v>
      </c>
      <c r="N215" s="106">
        <f t="shared" si="27"/>
        <v>231779</v>
      </c>
      <c r="O215" s="67">
        <f t="shared" si="26"/>
        <v>2781348</v>
      </c>
    </row>
    <row r="216" spans="1:15" s="19" customFormat="1" ht="21">
      <c r="A216" s="96" t="s">
        <v>233</v>
      </c>
      <c r="B216" s="106">
        <v>1350960</v>
      </c>
      <c r="C216" s="106">
        <v>112580</v>
      </c>
      <c r="D216" s="106">
        <v>112580</v>
      </c>
      <c r="E216" s="106">
        <v>112580</v>
      </c>
      <c r="F216" s="106">
        <v>112580</v>
      </c>
      <c r="G216" s="106">
        <v>112580</v>
      </c>
      <c r="H216" s="106">
        <v>112580</v>
      </c>
      <c r="I216" s="106">
        <v>112580</v>
      </c>
      <c r="J216" s="106">
        <v>112580</v>
      </c>
      <c r="K216" s="106">
        <v>112580</v>
      </c>
      <c r="L216" s="106">
        <v>112580</v>
      </c>
      <c r="M216" s="106">
        <v>112580</v>
      </c>
      <c r="N216" s="106">
        <v>112580</v>
      </c>
      <c r="O216" s="67">
        <f t="shared" si="26"/>
        <v>1350960</v>
      </c>
    </row>
    <row r="217" spans="1:15" s="19" customFormat="1" ht="21">
      <c r="A217" s="95" t="s">
        <v>235</v>
      </c>
      <c r="B217" s="105">
        <v>213000</v>
      </c>
      <c r="C217" s="106">
        <v>17750</v>
      </c>
      <c r="D217" s="106">
        <v>17750</v>
      </c>
      <c r="E217" s="106">
        <v>17750</v>
      </c>
      <c r="F217" s="106">
        <v>17750</v>
      </c>
      <c r="G217" s="106">
        <v>17750</v>
      </c>
      <c r="H217" s="106">
        <v>17750</v>
      </c>
      <c r="I217" s="106">
        <v>17750</v>
      </c>
      <c r="J217" s="106">
        <v>17750</v>
      </c>
      <c r="K217" s="106">
        <v>17750</v>
      </c>
      <c r="L217" s="106">
        <v>17750</v>
      </c>
      <c r="M217" s="106">
        <v>17750</v>
      </c>
      <c r="N217" s="106">
        <v>17750</v>
      </c>
      <c r="O217" s="67">
        <f t="shared" si="26"/>
        <v>213000</v>
      </c>
    </row>
    <row r="218" spans="1:15" s="19" customFormat="1" ht="21">
      <c r="A218" s="96" t="s">
        <v>115</v>
      </c>
      <c r="B218" s="107">
        <v>420000</v>
      </c>
      <c r="C218" s="107">
        <v>35000</v>
      </c>
      <c r="D218" s="107">
        <v>35000</v>
      </c>
      <c r="E218" s="107">
        <v>35000</v>
      </c>
      <c r="F218" s="107">
        <v>35000</v>
      </c>
      <c r="G218" s="107">
        <v>35000</v>
      </c>
      <c r="H218" s="107">
        <v>35000</v>
      </c>
      <c r="I218" s="107">
        <v>35000</v>
      </c>
      <c r="J218" s="107">
        <v>35000</v>
      </c>
      <c r="K218" s="107">
        <v>35000</v>
      </c>
      <c r="L218" s="107">
        <v>35000</v>
      </c>
      <c r="M218" s="107">
        <v>35000</v>
      </c>
      <c r="N218" s="107">
        <v>35000</v>
      </c>
      <c r="O218" s="67">
        <f t="shared" si="26"/>
        <v>420000</v>
      </c>
    </row>
    <row r="219" spans="1:15" s="2" customFormat="1" ht="21">
      <c r="A219" s="96" t="s">
        <v>236</v>
      </c>
      <c r="B219" s="107">
        <v>677388</v>
      </c>
      <c r="C219" s="107">
        <v>56449</v>
      </c>
      <c r="D219" s="107">
        <v>56449</v>
      </c>
      <c r="E219" s="107">
        <v>56449</v>
      </c>
      <c r="F219" s="107">
        <v>56449</v>
      </c>
      <c r="G219" s="107">
        <v>56449</v>
      </c>
      <c r="H219" s="107">
        <v>56449</v>
      </c>
      <c r="I219" s="107">
        <v>56449</v>
      </c>
      <c r="J219" s="107">
        <v>56449</v>
      </c>
      <c r="K219" s="107">
        <v>56449</v>
      </c>
      <c r="L219" s="107">
        <v>56449</v>
      </c>
      <c r="M219" s="107">
        <v>56449</v>
      </c>
      <c r="N219" s="107">
        <v>56449</v>
      </c>
      <c r="O219" s="67">
        <f t="shared" si="26"/>
        <v>677388</v>
      </c>
    </row>
    <row r="220" spans="1:15" s="40" customFormat="1" ht="20.25" customHeight="1">
      <c r="A220" s="96" t="s">
        <v>237</v>
      </c>
      <c r="B220" s="107">
        <v>120000</v>
      </c>
      <c r="C220" s="107">
        <v>10000</v>
      </c>
      <c r="D220" s="107">
        <v>10000</v>
      </c>
      <c r="E220" s="107">
        <v>10000</v>
      </c>
      <c r="F220" s="107">
        <v>10000</v>
      </c>
      <c r="G220" s="107">
        <v>10000</v>
      </c>
      <c r="H220" s="107">
        <v>10000</v>
      </c>
      <c r="I220" s="107">
        <v>10000</v>
      </c>
      <c r="J220" s="107">
        <v>10000</v>
      </c>
      <c r="K220" s="107">
        <v>10000</v>
      </c>
      <c r="L220" s="107">
        <v>10000</v>
      </c>
      <c r="M220" s="107">
        <v>10000</v>
      </c>
      <c r="N220" s="107">
        <v>10000</v>
      </c>
      <c r="O220" s="67">
        <f t="shared" si="26"/>
        <v>120000</v>
      </c>
    </row>
    <row r="221" spans="1:15" s="40" customFormat="1" ht="20.25" customHeight="1">
      <c r="A221" s="84" t="s">
        <v>238</v>
      </c>
      <c r="B221" s="106">
        <v>2835234</v>
      </c>
      <c r="C221" s="106">
        <f>C222+C227+C238</f>
        <v>73413</v>
      </c>
      <c r="D221" s="106">
        <f>D222+D227+D238</f>
        <v>342651</v>
      </c>
      <c r="E221" s="106">
        <f>E222+E227+E238</f>
        <v>475917</v>
      </c>
      <c r="F221" s="106">
        <f>F222+F227+F238</f>
        <v>73417</v>
      </c>
      <c r="G221" s="106">
        <f>G222+G227+G238</f>
        <v>173417</v>
      </c>
      <c r="H221" s="106">
        <f>H222+H227+H238</f>
        <v>325917</v>
      </c>
      <c r="I221" s="106">
        <f>I222+I227+I238</f>
        <v>223417</v>
      </c>
      <c r="J221" s="106">
        <f>J222+J227+J238</f>
        <v>138417</v>
      </c>
      <c r="K221" s="106">
        <f>K222+K227+K238</f>
        <v>425917</v>
      </c>
      <c r="L221" s="106">
        <f>L222+L227+L238</f>
        <v>73417</v>
      </c>
      <c r="M221" s="106">
        <f>M222+M227+M238</f>
        <v>73417</v>
      </c>
      <c r="N221" s="106">
        <f>N222+N227+N238</f>
        <v>435917</v>
      </c>
      <c r="O221" s="67">
        <f t="shared" si="26"/>
        <v>2835234</v>
      </c>
    </row>
    <row r="222" spans="1:15" s="9" customFormat="1" ht="20.25" customHeight="1">
      <c r="A222" s="96" t="s">
        <v>239</v>
      </c>
      <c r="B222" s="106">
        <v>400234</v>
      </c>
      <c r="C222" s="106">
        <f>C223+C224+C225+C226</f>
        <v>8000</v>
      </c>
      <c r="D222" s="106">
        <f aca="true" t="shared" si="28" ref="D222:N222">D223+D224+D225+D226</f>
        <v>277234</v>
      </c>
      <c r="E222" s="106">
        <f t="shared" si="28"/>
        <v>8000</v>
      </c>
      <c r="F222" s="106">
        <f t="shared" si="28"/>
        <v>8000</v>
      </c>
      <c r="G222" s="106">
        <f t="shared" si="28"/>
        <v>8000</v>
      </c>
      <c r="H222" s="106">
        <f t="shared" si="28"/>
        <v>8000</v>
      </c>
      <c r="I222" s="106">
        <f t="shared" si="28"/>
        <v>8000</v>
      </c>
      <c r="J222" s="106">
        <f t="shared" si="28"/>
        <v>23000</v>
      </c>
      <c r="K222" s="106">
        <f t="shared" si="28"/>
        <v>8000</v>
      </c>
      <c r="L222" s="106">
        <f t="shared" si="28"/>
        <v>8000</v>
      </c>
      <c r="M222" s="106">
        <f t="shared" si="28"/>
        <v>8000</v>
      </c>
      <c r="N222" s="106">
        <f t="shared" si="28"/>
        <v>28000</v>
      </c>
      <c r="O222" s="67">
        <f t="shared" si="26"/>
        <v>400234</v>
      </c>
    </row>
    <row r="223" spans="1:15" s="9" customFormat="1" ht="37.5" customHeight="1">
      <c r="A223" s="79" t="s">
        <v>240</v>
      </c>
      <c r="B223" s="106">
        <v>254234</v>
      </c>
      <c r="C223" s="106"/>
      <c r="D223" s="106">
        <v>254234</v>
      </c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  <c r="O223" s="67">
        <f t="shared" si="26"/>
        <v>254234</v>
      </c>
    </row>
    <row r="224" spans="1:15" s="9" customFormat="1" ht="43.5" customHeight="1">
      <c r="A224" s="79" t="s">
        <v>241</v>
      </c>
      <c r="B224" s="106">
        <v>20000</v>
      </c>
      <c r="C224" s="106"/>
      <c r="D224" s="106"/>
      <c r="E224" s="106"/>
      <c r="F224" s="106"/>
      <c r="G224" s="106"/>
      <c r="H224" s="106"/>
      <c r="I224" s="106"/>
      <c r="J224" s="106"/>
      <c r="K224" s="106"/>
      <c r="L224" s="106"/>
      <c r="M224" s="106"/>
      <c r="N224" s="106">
        <v>20000</v>
      </c>
      <c r="O224" s="67">
        <f t="shared" si="26"/>
        <v>20000</v>
      </c>
    </row>
    <row r="225" spans="1:16" s="10" customFormat="1" ht="20.25" customHeight="1">
      <c r="A225" s="79" t="s">
        <v>242</v>
      </c>
      <c r="B225" s="106">
        <v>96000</v>
      </c>
      <c r="C225" s="106">
        <v>8000</v>
      </c>
      <c r="D225" s="106">
        <v>8000</v>
      </c>
      <c r="E225" s="106">
        <v>8000</v>
      </c>
      <c r="F225" s="106">
        <v>8000</v>
      </c>
      <c r="G225" s="106">
        <v>8000</v>
      </c>
      <c r="H225" s="106">
        <v>8000</v>
      </c>
      <c r="I225" s="106">
        <v>8000</v>
      </c>
      <c r="J225" s="106">
        <v>8000</v>
      </c>
      <c r="K225" s="106">
        <v>8000</v>
      </c>
      <c r="L225" s="106">
        <v>8000</v>
      </c>
      <c r="M225" s="106">
        <v>8000</v>
      </c>
      <c r="N225" s="106">
        <v>8000</v>
      </c>
      <c r="O225" s="67">
        <f t="shared" si="26"/>
        <v>96000</v>
      </c>
      <c r="P225" s="7"/>
    </row>
    <row r="226" spans="1:16" s="46" customFormat="1" ht="20.25" customHeight="1">
      <c r="A226" s="79" t="s">
        <v>243</v>
      </c>
      <c r="B226" s="106">
        <v>30000</v>
      </c>
      <c r="C226" s="106"/>
      <c r="D226" s="106">
        <v>15000</v>
      </c>
      <c r="E226" s="106"/>
      <c r="F226" s="106"/>
      <c r="G226" s="106"/>
      <c r="H226" s="106"/>
      <c r="I226" s="106"/>
      <c r="J226" s="106">
        <v>15000</v>
      </c>
      <c r="K226" s="106"/>
      <c r="L226" s="106"/>
      <c r="M226" s="106"/>
      <c r="N226" s="106"/>
      <c r="O226" s="67">
        <f t="shared" si="26"/>
        <v>30000</v>
      </c>
      <c r="P226" s="60"/>
    </row>
    <row r="227" spans="1:16" s="45" customFormat="1" ht="20.25" customHeight="1">
      <c r="A227" s="96" t="s">
        <v>231</v>
      </c>
      <c r="B227" s="106">
        <v>1370000</v>
      </c>
      <c r="C227" s="106">
        <f>C228+C229+C236+C237</f>
        <v>54163</v>
      </c>
      <c r="D227" s="106">
        <f>D228+D229+D236+D237</f>
        <v>54167</v>
      </c>
      <c r="E227" s="106">
        <f>E228+E229+E236+E237</f>
        <v>236667</v>
      </c>
      <c r="F227" s="106">
        <f>F228+F229+F236+F237</f>
        <v>54167</v>
      </c>
      <c r="G227" s="106">
        <f>G228+G229+G236+G237</f>
        <v>154167</v>
      </c>
      <c r="H227" s="106">
        <f>H228+H229+H236+H237</f>
        <v>86667</v>
      </c>
      <c r="I227" s="106">
        <f>I228+I229+I236+I237</f>
        <v>204167</v>
      </c>
      <c r="J227" s="106">
        <f>J228+J229+J236+J237</f>
        <v>54167</v>
      </c>
      <c r="K227" s="106">
        <f>K228+K229+K236+K237</f>
        <v>186667</v>
      </c>
      <c r="L227" s="106">
        <f>L228+L229+L236+L237</f>
        <v>54167</v>
      </c>
      <c r="M227" s="106">
        <f>M228+M229+M236+M237</f>
        <v>54167</v>
      </c>
      <c r="N227" s="106">
        <f>N228+N229+N236+N237</f>
        <v>176667</v>
      </c>
      <c r="O227" s="67">
        <f t="shared" si="26"/>
        <v>1370000</v>
      </c>
      <c r="P227" s="7"/>
    </row>
    <row r="228" spans="1:16" s="45" customFormat="1" ht="20.25" customHeight="1">
      <c r="A228" s="98" t="s">
        <v>210</v>
      </c>
      <c r="B228" s="108">
        <v>650000</v>
      </c>
      <c r="C228" s="108">
        <v>54163</v>
      </c>
      <c r="D228" s="108">
        <v>54167</v>
      </c>
      <c r="E228" s="108">
        <v>54167</v>
      </c>
      <c r="F228" s="108">
        <v>54167</v>
      </c>
      <c r="G228" s="108">
        <v>54167</v>
      </c>
      <c r="H228" s="108">
        <v>54167</v>
      </c>
      <c r="I228" s="108">
        <v>54167</v>
      </c>
      <c r="J228" s="108">
        <v>54167</v>
      </c>
      <c r="K228" s="108">
        <v>54167</v>
      </c>
      <c r="L228" s="108">
        <v>54167</v>
      </c>
      <c r="M228" s="108">
        <v>54167</v>
      </c>
      <c r="N228" s="108">
        <v>54167</v>
      </c>
      <c r="O228" s="67">
        <f t="shared" si="26"/>
        <v>650000</v>
      </c>
      <c r="P228" s="7"/>
    </row>
    <row r="229" spans="1:16" s="10" customFormat="1" ht="20.25" customHeight="1">
      <c r="A229" s="79" t="s">
        <v>211</v>
      </c>
      <c r="B229" s="106">
        <v>70000</v>
      </c>
      <c r="C229" s="106"/>
      <c r="D229" s="106"/>
      <c r="E229" s="106">
        <v>20000</v>
      </c>
      <c r="F229" s="106"/>
      <c r="G229" s="106"/>
      <c r="H229" s="106">
        <v>20000</v>
      </c>
      <c r="I229" s="106"/>
      <c r="J229" s="106"/>
      <c r="K229" s="106">
        <v>20000</v>
      </c>
      <c r="L229" s="106"/>
      <c r="M229" s="106"/>
      <c r="N229" s="106">
        <v>10000</v>
      </c>
      <c r="O229" s="67">
        <f t="shared" si="26"/>
        <v>70000</v>
      </c>
      <c r="P229" s="7"/>
    </row>
    <row r="230" spans="1:16" s="11" customFormat="1" ht="20.25" customHeight="1">
      <c r="A230" s="186"/>
      <c r="B230" s="190"/>
      <c r="C230" s="190"/>
      <c r="D230" s="190"/>
      <c r="E230" s="190"/>
      <c r="F230" s="190"/>
      <c r="G230" s="190"/>
      <c r="H230" s="190"/>
      <c r="I230" s="190"/>
      <c r="J230" s="190"/>
      <c r="K230" s="190"/>
      <c r="L230" s="190"/>
      <c r="M230" s="190"/>
      <c r="N230" s="190"/>
      <c r="O230" s="67">
        <f t="shared" si="26"/>
        <v>0</v>
      </c>
      <c r="P230" s="7"/>
    </row>
    <row r="231" spans="1:15" ht="20.25" customHeight="1">
      <c r="A231" s="170" t="s">
        <v>38</v>
      </c>
      <c r="B231" s="169"/>
      <c r="C231" s="169"/>
      <c r="D231" s="169"/>
      <c r="E231" s="167" t="s">
        <v>39</v>
      </c>
      <c r="F231" s="167"/>
      <c r="G231" s="167"/>
      <c r="H231" s="168" t="s">
        <v>38</v>
      </c>
      <c r="I231" s="168" t="s">
        <v>10</v>
      </c>
      <c r="J231" s="168"/>
      <c r="K231" s="169"/>
      <c r="L231" s="168" t="s">
        <v>40</v>
      </c>
      <c r="M231" s="168"/>
      <c r="N231" s="30"/>
      <c r="O231" s="67"/>
    </row>
    <row r="232" spans="1:15" ht="20.25" customHeight="1">
      <c r="A232" s="170"/>
      <c r="B232" s="241" t="s">
        <v>46</v>
      </c>
      <c r="C232" s="241"/>
      <c r="D232" s="241"/>
      <c r="E232" s="167"/>
      <c r="F232" s="167"/>
      <c r="G232" s="168"/>
      <c r="H232" s="168"/>
      <c r="I232" s="241" t="s">
        <v>41</v>
      </c>
      <c r="J232" s="241"/>
      <c r="K232" s="241"/>
      <c r="L232" s="167"/>
      <c r="M232" s="167"/>
      <c r="N232" s="30"/>
      <c r="O232" s="67"/>
    </row>
    <row r="233" spans="1:15" ht="17.25" customHeight="1">
      <c r="A233" s="170" t="s">
        <v>42</v>
      </c>
      <c r="B233" s="242" t="s">
        <v>43</v>
      </c>
      <c r="C233" s="242"/>
      <c r="D233" s="242"/>
      <c r="E233" s="167"/>
      <c r="F233" s="167"/>
      <c r="G233" s="168"/>
      <c r="H233" s="168" t="s">
        <v>42</v>
      </c>
      <c r="I233" s="242" t="s">
        <v>44</v>
      </c>
      <c r="J233" s="242"/>
      <c r="K233" s="242"/>
      <c r="L233" s="171"/>
      <c r="M233" s="171"/>
      <c r="N233" s="30"/>
      <c r="O233" s="67"/>
    </row>
    <row r="234" spans="1:15" ht="20.25" customHeight="1">
      <c r="A234" s="243" t="s">
        <v>0</v>
      </c>
      <c r="B234" s="102" t="s">
        <v>1</v>
      </c>
      <c r="C234" s="259" t="s">
        <v>3</v>
      </c>
      <c r="D234" s="260"/>
      <c r="E234" s="261"/>
      <c r="F234" s="259" t="s">
        <v>4</v>
      </c>
      <c r="G234" s="260"/>
      <c r="H234" s="261"/>
      <c r="I234" s="259" t="s">
        <v>5</v>
      </c>
      <c r="J234" s="260"/>
      <c r="K234" s="261"/>
      <c r="L234" s="259" t="s">
        <v>6</v>
      </c>
      <c r="M234" s="260"/>
      <c r="N234" s="261"/>
      <c r="O234" s="67"/>
    </row>
    <row r="235" spans="1:15" ht="20.25" customHeight="1">
      <c r="A235" s="244"/>
      <c r="B235" s="102" t="s">
        <v>2</v>
      </c>
      <c r="C235" s="103" t="s">
        <v>180</v>
      </c>
      <c r="D235" s="103" t="s">
        <v>181</v>
      </c>
      <c r="E235" s="103" t="s">
        <v>182</v>
      </c>
      <c r="F235" s="103" t="s">
        <v>183</v>
      </c>
      <c r="G235" s="103" t="s">
        <v>184</v>
      </c>
      <c r="H235" s="104" t="s">
        <v>185</v>
      </c>
      <c r="I235" s="103" t="s">
        <v>186</v>
      </c>
      <c r="J235" s="103" t="s">
        <v>187</v>
      </c>
      <c r="K235" s="103" t="s">
        <v>188</v>
      </c>
      <c r="L235" s="103" t="s">
        <v>189</v>
      </c>
      <c r="M235" s="103" t="s">
        <v>190</v>
      </c>
      <c r="N235" s="103" t="s">
        <v>191</v>
      </c>
      <c r="O235" s="67"/>
    </row>
    <row r="236" spans="1:15" ht="20.25" customHeight="1">
      <c r="A236" s="79" t="s">
        <v>117</v>
      </c>
      <c r="B236" s="108">
        <v>50000</v>
      </c>
      <c r="C236" s="108"/>
      <c r="D236" s="108"/>
      <c r="E236" s="108">
        <v>12500</v>
      </c>
      <c r="F236" s="108"/>
      <c r="G236" s="108"/>
      <c r="H236" s="108">
        <v>12500</v>
      </c>
      <c r="I236" s="108"/>
      <c r="J236" s="108"/>
      <c r="K236" s="108">
        <v>12500</v>
      </c>
      <c r="L236" s="108"/>
      <c r="M236" s="108"/>
      <c r="N236" s="108">
        <v>12500</v>
      </c>
      <c r="O236" s="67">
        <f t="shared" si="26"/>
        <v>50000</v>
      </c>
    </row>
    <row r="237" spans="1:15" ht="20.25" customHeight="1">
      <c r="A237" s="82" t="s">
        <v>119</v>
      </c>
      <c r="B237" s="106">
        <v>600000</v>
      </c>
      <c r="C237" s="106"/>
      <c r="D237" s="106"/>
      <c r="E237" s="106">
        <v>150000</v>
      </c>
      <c r="F237" s="106"/>
      <c r="G237" s="106">
        <v>100000</v>
      </c>
      <c r="H237" s="106"/>
      <c r="I237" s="106">
        <v>150000</v>
      </c>
      <c r="J237" s="106"/>
      <c r="K237" s="106">
        <v>100000</v>
      </c>
      <c r="L237" s="106"/>
      <c r="M237" s="106"/>
      <c r="N237" s="106">
        <v>100000</v>
      </c>
      <c r="O237" s="67">
        <f t="shared" si="26"/>
        <v>600000</v>
      </c>
    </row>
    <row r="238" spans="1:15" ht="20.25" customHeight="1">
      <c r="A238" s="96" t="s">
        <v>244</v>
      </c>
      <c r="B238" s="106">
        <v>1065000</v>
      </c>
      <c r="C238" s="106">
        <f>C239+C240+C241+C242+C244+C243+C245+C246</f>
        <v>11250</v>
      </c>
      <c r="D238" s="106">
        <f aca="true" t="shared" si="29" ref="D238:N238">D239+D240+D241+D242+D244+D243+D245+D246</f>
        <v>11250</v>
      </c>
      <c r="E238" s="106">
        <f t="shared" si="29"/>
        <v>231250</v>
      </c>
      <c r="F238" s="106">
        <f t="shared" si="29"/>
        <v>11250</v>
      </c>
      <c r="G238" s="106">
        <f t="shared" si="29"/>
        <v>11250</v>
      </c>
      <c r="H238" s="106">
        <f t="shared" si="29"/>
        <v>231250</v>
      </c>
      <c r="I238" s="106">
        <f t="shared" si="29"/>
        <v>11250</v>
      </c>
      <c r="J238" s="106">
        <f t="shared" si="29"/>
        <v>61250</v>
      </c>
      <c r="K238" s="106">
        <f t="shared" si="29"/>
        <v>231250</v>
      </c>
      <c r="L238" s="106">
        <f t="shared" si="29"/>
        <v>11250</v>
      </c>
      <c r="M238" s="106">
        <f t="shared" si="29"/>
        <v>11250</v>
      </c>
      <c r="N238" s="106">
        <f t="shared" si="29"/>
        <v>231250</v>
      </c>
      <c r="O238" s="67">
        <f t="shared" si="26"/>
        <v>1065000</v>
      </c>
    </row>
    <row r="239" spans="1:15" s="40" customFormat="1" ht="20.25" customHeight="1">
      <c r="A239" s="84" t="s">
        <v>120</v>
      </c>
      <c r="B239" s="106">
        <v>90000</v>
      </c>
      <c r="C239" s="109"/>
      <c r="D239" s="109"/>
      <c r="E239" s="109">
        <v>22500</v>
      </c>
      <c r="F239" s="109"/>
      <c r="G239" s="109"/>
      <c r="H239" s="109">
        <v>22500</v>
      </c>
      <c r="I239" s="109"/>
      <c r="J239" s="109"/>
      <c r="K239" s="109">
        <v>22500</v>
      </c>
      <c r="L239" s="109"/>
      <c r="M239" s="109"/>
      <c r="N239" s="109">
        <v>22500</v>
      </c>
      <c r="O239" s="67">
        <f t="shared" si="26"/>
        <v>90000</v>
      </c>
    </row>
    <row r="240" spans="1:15" s="40" customFormat="1" ht="20.25" customHeight="1">
      <c r="A240" s="84" t="s">
        <v>121</v>
      </c>
      <c r="B240" s="106">
        <v>200000</v>
      </c>
      <c r="C240" s="109"/>
      <c r="D240" s="109"/>
      <c r="E240" s="109">
        <v>50000</v>
      </c>
      <c r="F240" s="109"/>
      <c r="G240" s="109"/>
      <c r="H240" s="109">
        <v>50000</v>
      </c>
      <c r="I240" s="109"/>
      <c r="J240" s="109"/>
      <c r="K240" s="109">
        <v>50000</v>
      </c>
      <c r="L240" s="109"/>
      <c r="M240" s="109"/>
      <c r="N240" s="109">
        <v>50000</v>
      </c>
      <c r="O240" s="67">
        <f t="shared" si="26"/>
        <v>200000</v>
      </c>
    </row>
    <row r="241" spans="1:15" ht="20.25" customHeight="1">
      <c r="A241" s="84" t="s">
        <v>122</v>
      </c>
      <c r="B241" s="106">
        <v>15000</v>
      </c>
      <c r="C241" s="109">
        <v>1250</v>
      </c>
      <c r="D241" s="109">
        <v>1250</v>
      </c>
      <c r="E241" s="109">
        <v>1250</v>
      </c>
      <c r="F241" s="109">
        <v>1250</v>
      </c>
      <c r="G241" s="109">
        <v>1250</v>
      </c>
      <c r="H241" s="109">
        <v>1250</v>
      </c>
      <c r="I241" s="109">
        <v>1250</v>
      </c>
      <c r="J241" s="109">
        <v>1250</v>
      </c>
      <c r="K241" s="109">
        <v>1250</v>
      </c>
      <c r="L241" s="109">
        <v>1250</v>
      </c>
      <c r="M241" s="109">
        <v>1250</v>
      </c>
      <c r="N241" s="109">
        <v>1250</v>
      </c>
      <c r="O241" s="67">
        <f t="shared" si="26"/>
        <v>15000</v>
      </c>
    </row>
    <row r="242" spans="1:15" ht="19.5" customHeight="1">
      <c r="A242" s="84" t="s">
        <v>245</v>
      </c>
      <c r="B242" s="106">
        <v>500000</v>
      </c>
      <c r="C242" s="109"/>
      <c r="D242" s="109"/>
      <c r="E242" s="109">
        <v>125000</v>
      </c>
      <c r="F242" s="109"/>
      <c r="G242" s="109"/>
      <c r="H242" s="109">
        <v>125000</v>
      </c>
      <c r="I242" s="109"/>
      <c r="J242" s="109"/>
      <c r="K242" s="109">
        <v>125000</v>
      </c>
      <c r="L242" s="109"/>
      <c r="M242" s="109"/>
      <c r="N242" s="109">
        <v>125000</v>
      </c>
      <c r="O242" s="67">
        <f t="shared" si="26"/>
        <v>500000</v>
      </c>
    </row>
    <row r="243" spans="1:15" ht="20.25" customHeight="1">
      <c r="A243" s="84" t="s">
        <v>123</v>
      </c>
      <c r="B243" s="106">
        <v>50000</v>
      </c>
      <c r="C243" s="109"/>
      <c r="D243" s="109"/>
      <c r="E243" s="109">
        <v>12500</v>
      </c>
      <c r="F243" s="109"/>
      <c r="G243" s="109"/>
      <c r="H243" s="109">
        <v>12500</v>
      </c>
      <c r="I243" s="109"/>
      <c r="J243" s="109"/>
      <c r="K243" s="109">
        <v>12500</v>
      </c>
      <c r="L243" s="109"/>
      <c r="M243" s="109"/>
      <c r="N243" s="109">
        <v>12500</v>
      </c>
      <c r="O243" s="67">
        <f t="shared" si="26"/>
        <v>50000</v>
      </c>
    </row>
    <row r="244" spans="1:15" ht="18.75" customHeight="1">
      <c r="A244" s="84" t="s">
        <v>124</v>
      </c>
      <c r="B244" s="106">
        <v>120000</v>
      </c>
      <c r="C244" s="109">
        <v>10000</v>
      </c>
      <c r="D244" s="109">
        <v>10000</v>
      </c>
      <c r="E244" s="109">
        <v>10000</v>
      </c>
      <c r="F244" s="109">
        <v>10000</v>
      </c>
      <c r="G244" s="109">
        <v>10000</v>
      </c>
      <c r="H244" s="109">
        <v>10000</v>
      </c>
      <c r="I244" s="109">
        <v>10000</v>
      </c>
      <c r="J244" s="109">
        <v>10000</v>
      </c>
      <c r="K244" s="109">
        <v>10000</v>
      </c>
      <c r="L244" s="109">
        <v>10000</v>
      </c>
      <c r="M244" s="109">
        <v>10000</v>
      </c>
      <c r="N244" s="109">
        <v>10000</v>
      </c>
      <c r="O244" s="67">
        <f t="shared" si="26"/>
        <v>120000</v>
      </c>
    </row>
    <row r="245" spans="1:15" ht="18.75" customHeight="1">
      <c r="A245" s="82" t="s">
        <v>125</v>
      </c>
      <c r="B245" s="106">
        <v>40000</v>
      </c>
      <c r="C245" s="109"/>
      <c r="D245" s="109"/>
      <c r="E245" s="109">
        <v>10000</v>
      </c>
      <c r="F245" s="109"/>
      <c r="G245" s="109"/>
      <c r="H245" s="109">
        <v>10000</v>
      </c>
      <c r="I245" s="109"/>
      <c r="J245" s="109"/>
      <c r="K245" s="109">
        <v>10000</v>
      </c>
      <c r="L245" s="109"/>
      <c r="M245" s="109"/>
      <c r="N245" s="109">
        <v>10000</v>
      </c>
      <c r="O245" s="67">
        <f t="shared" si="26"/>
        <v>40000</v>
      </c>
    </row>
    <row r="246" spans="1:15" ht="18.75" customHeight="1">
      <c r="A246" s="99" t="s">
        <v>126</v>
      </c>
      <c r="B246" s="107">
        <v>50000</v>
      </c>
      <c r="C246" s="110"/>
      <c r="D246" s="110"/>
      <c r="E246" s="110"/>
      <c r="F246" s="110"/>
      <c r="G246" s="110"/>
      <c r="H246" s="110"/>
      <c r="I246" s="110"/>
      <c r="J246" s="110">
        <v>50000</v>
      </c>
      <c r="K246" s="110"/>
      <c r="L246" s="110"/>
      <c r="M246" s="110"/>
      <c r="N246" s="110"/>
      <c r="O246" s="67">
        <f t="shared" si="26"/>
        <v>50000</v>
      </c>
    </row>
    <row r="247" spans="1:16" s="12" customFormat="1" ht="18" customHeight="1">
      <c r="A247" s="99" t="s">
        <v>246</v>
      </c>
      <c r="B247" s="107">
        <v>573600</v>
      </c>
      <c r="C247" s="110">
        <f>C248+C249+C250+C251+C252+C253+C261+C262</f>
        <v>41500</v>
      </c>
      <c r="D247" s="110">
        <f aca="true" t="shared" si="30" ref="D247:N247">D248+D249+D250+D251+D252+D253+D261+D262</f>
        <v>41500</v>
      </c>
      <c r="E247" s="110">
        <f t="shared" si="30"/>
        <v>60500</v>
      </c>
      <c r="F247" s="110">
        <f t="shared" si="30"/>
        <v>98100</v>
      </c>
      <c r="G247" s="110">
        <f t="shared" si="30"/>
        <v>41500</v>
      </c>
      <c r="H247" s="110">
        <f t="shared" si="30"/>
        <v>41500</v>
      </c>
      <c r="I247" s="110">
        <f t="shared" si="30"/>
        <v>41500</v>
      </c>
      <c r="J247" s="110">
        <f t="shared" si="30"/>
        <v>41500</v>
      </c>
      <c r="K247" s="110">
        <f t="shared" si="30"/>
        <v>41500</v>
      </c>
      <c r="L247" s="110">
        <f t="shared" si="30"/>
        <v>41500</v>
      </c>
      <c r="M247" s="110">
        <f t="shared" si="30"/>
        <v>41500</v>
      </c>
      <c r="N247" s="110">
        <f t="shared" si="30"/>
        <v>41500</v>
      </c>
      <c r="O247" s="67">
        <f t="shared" si="26"/>
        <v>573600</v>
      </c>
      <c r="P247" s="47"/>
    </row>
    <row r="248" spans="1:15" ht="18.75" customHeight="1">
      <c r="A248" s="84" t="s">
        <v>132</v>
      </c>
      <c r="B248" s="106">
        <v>5000</v>
      </c>
      <c r="C248" s="109"/>
      <c r="D248" s="109"/>
      <c r="E248" s="109">
        <v>5000</v>
      </c>
      <c r="F248" s="109"/>
      <c r="G248" s="109"/>
      <c r="H248" s="109"/>
      <c r="I248" s="109"/>
      <c r="J248" s="109"/>
      <c r="K248" s="109"/>
      <c r="L248" s="109"/>
      <c r="M248" s="109"/>
      <c r="N248" s="109"/>
      <c r="O248" s="67">
        <f t="shared" si="26"/>
        <v>5000</v>
      </c>
    </row>
    <row r="249" spans="1:15" ht="18.75" customHeight="1">
      <c r="A249" s="99" t="s">
        <v>247</v>
      </c>
      <c r="B249" s="107">
        <v>6500</v>
      </c>
      <c r="C249" s="109"/>
      <c r="D249" s="109"/>
      <c r="E249" s="109">
        <v>6500</v>
      </c>
      <c r="F249" s="109"/>
      <c r="G249" s="109"/>
      <c r="H249" s="109"/>
      <c r="I249" s="109"/>
      <c r="J249" s="109"/>
      <c r="K249" s="109"/>
      <c r="L249" s="109"/>
      <c r="M249" s="109"/>
      <c r="N249" s="109"/>
      <c r="O249" s="67">
        <f t="shared" si="26"/>
        <v>6500</v>
      </c>
    </row>
    <row r="250" spans="1:15" ht="18.75" customHeight="1">
      <c r="A250" s="113" t="s">
        <v>248</v>
      </c>
      <c r="B250" s="107">
        <v>2500</v>
      </c>
      <c r="C250" s="109"/>
      <c r="D250" s="109"/>
      <c r="E250" s="109">
        <v>2500</v>
      </c>
      <c r="F250" s="109"/>
      <c r="G250" s="109"/>
      <c r="H250" s="109"/>
      <c r="I250" s="109"/>
      <c r="J250" s="109"/>
      <c r="K250" s="109"/>
      <c r="L250" s="109"/>
      <c r="M250" s="109"/>
      <c r="N250" s="109"/>
      <c r="O250" s="67">
        <f t="shared" si="26"/>
        <v>2500</v>
      </c>
    </row>
    <row r="251" spans="1:15" ht="38.25" customHeight="1">
      <c r="A251" s="113" t="s">
        <v>249</v>
      </c>
      <c r="B251" s="107">
        <v>10000</v>
      </c>
      <c r="C251" s="109"/>
      <c r="D251" s="109"/>
      <c r="E251" s="109"/>
      <c r="F251" s="109">
        <v>10000</v>
      </c>
      <c r="G251" s="109"/>
      <c r="H251" s="109"/>
      <c r="I251" s="109"/>
      <c r="J251" s="109"/>
      <c r="K251" s="109"/>
      <c r="L251" s="109"/>
      <c r="M251" s="109"/>
      <c r="N251" s="109"/>
      <c r="O251" s="67">
        <f t="shared" si="26"/>
        <v>10000</v>
      </c>
    </row>
    <row r="252" spans="1:15" ht="38.25" customHeight="1">
      <c r="A252" s="113" t="s">
        <v>250</v>
      </c>
      <c r="B252" s="107">
        <v>44000</v>
      </c>
      <c r="C252" s="109"/>
      <c r="D252" s="109"/>
      <c r="E252" s="109"/>
      <c r="F252" s="109">
        <v>44000</v>
      </c>
      <c r="G252" s="109"/>
      <c r="H252" s="109"/>
      <c r="I252" s="109"/>
      <c r="J252" s="109"/>
      <c r="K252" s="109"/>
      <c r="L252" s="109"/>
      <c r="M252" s="109"/>
      <c r="N252" s="109"/>
      <c r="O252" s="67">
        <f t="shared" si="26"/>
        <v>44000</v>
      </c>
    </row>
    <row r="253" spans="1:15" ht="38.25" customHeight="1">
      <c r="A253" s="113" t="s">
        <v>251</v>
      </c>
      <c r="B253" s="107">
        <v>2600</v>
      </c>
      <c r="C253" s="109"/>
      <c r="D253" s="109"/>
      <c r="E253" s="109"/>
      <c r="F253" s="109">
        <v>2600</v>
      </c>
      <c r="G253" s="109"/>
      <c r="H253" s="109"/>
      <c r="I253" s="109"/>
      <c r="J253" s="109"/>
      <c r="K253" s="109"/>
      <c r="L253" s="109"/>
      <c r="M253" s="109"/>
      <c r="N253" s="109"/>
      <c r="O253" s="67">
        <f t="shared" si="26"/>
        <v>2600</v>
      </c>
    </row>
    <row r="254" spans="1:15" ht="31.5" customHeight="1">
      <c r="A254" s="191"/>
      <c r="B254" s="111"/>
      <c r="C254" s="204"/>
      <c r="D254" s="204"/>
      <c r="E254" s="204"/>
      <c r="F254" s="204"/>
      <c r="G254" s="204"/>
      <c r="H254" s="204"/>
      <c r="I254" s="204"/>
      <c r="J254" s="204"/>
      <c r="K254" s="204"/>
      <c r="L254" s="204"/>
      <c r="M254" s="204"/>
      <c r="N254" s="204"/>
      <c r="O254" s="67"/>
    </row>
    <row r="255" spans="1:16" s="9" customFormat="1" ht="18" customHeight="1">
      <c r="A255" s="191"/>
      <c r="B255" s="111"/>
      <c r="C255" s="204"/>
      <c r="D255" s="204"/>
      <c r="E255" s="204"/>
      <c r="F255" s="204"/>
      <c r="G255" s="204"/>
      <c r="H255" s="204"/>
      <c r="I255" s="204"/>
      <c r="J255" s="204"/>
      <c r="K255" s="204"/>
      <c r="L255" s="204"/>
      <c r="M255" s="204"/>
      <c r="N255" s="204"/>
      <c r="O255" s="67"/>
      <c r="P255" s="7"/>
    </row>
    <row r="256" spans="1:15" ht="20.25" customHeight="1">
      <c r="A256" s="170" t="s">
        <v>38</v>
      </c>
      <c r="B256" s="169"/>
      <c r="C256" s="169"/>
      <c r="D256" s="169"/>
      <c r="E256" s="167" t="s">
        <v>39</v>
      </c>
      <c r="F256" s="167"/>
      <c r="G256" s="167"/>
      <c r="H256" s="168" t="s">
        <v>38</v>
      </c>
      <c r="I256" s="168" t="s">
        <v>10</v>
      </c>
      <c r="J256" s="168"/>
      <c r="K256" s="169"/>
      <c r="L256" s="168" t="s">
        <v>40</v>
      </c>
      <c r="M256" s="168"/>
      <c r="N256" s="30"/>
      <c r="O256" s="67"/>
    </row>
    <row r="257" spans="1:15" ht="18" customHeight="1">
      <c r="A257" s="170"/>
      <c r="B257" s="241" t="s">
        <v>46</v>
      </c>
      <c r="C257" s="241"/>
      <c r="D257" s="241"/>
      <c r="E257" s="167"/>
      <c r="F257" s="167"/>
      <c r="G257" s="168"/>
      <c r="H257" s="168"/>
      <c r="I257" s="241" t="s">
        <v>41</v>
      </c>
      <c r="J257" s="241"/>
      <c r="K257" s="241"/>
      <c r="L257" s="167"/>
      <c r="M257" s="167"/>
      <c r="N257" s="30"/>
      <c r="O257" s="67"/>
    </row>
    <row r="258" spans="1:15" ht="21" customHeight="1">
      <c r="A258" s="170" t="s">
        <v>42</v>
      </c>
      <c r="B258" s="242" t="s">
        <v>43</v>
      </c>
      <c r="C258" s="242"/>
      <c r="D258" s="242"/>
      <c r="E258" s="167"/>
      <c r="F258" s="167"/>
      <c r="G258" s="168"/>
      <c r="H258" s="168" t="s">
        <v>42</v>
      </c>
      <c r="I258" s="242" t="s">
        <v>44</v>
      </c>
      <c r="J258" s="242"/>
      <c r="K258" s="242"/>
      <c r="L258" s="171"/>
      <c r="M258" s="171"/>
      <c r="N258" s="30"/>
      <c r="O258" s="67"/>
    </row>
    <row r="259" spans="1:15" ht="18.75" customHeight="1">
      <c r="A259" s="243" t="s">
        <v>0</v>
      </c>
      <c r="B259" s="102" t="s">
        <v>1</v>
      </c>
      <c r="C259" s="259" t="s">
        <v>3</v>
      </c>
      <c r="D259" s="260"/>
      <c r="E259" s="261"/>
      <c r="F259" s="259" t="s">
        <v>4</v>
      </c>
      <c r="G259" s="260"/>
      <c r="H259" s="261"/>
      <c r="I259" s="259" t="s">
        <v>5</v>
      </c>
      <c r="J259" s="260"/>
      <c r="K259" s="261"/>
      <c r="L259" s="259" t="s">
        <v>6</v>
      </c>
      <c r="M259" s="260"/>
      <c r="N259" s="261"/>
      <c r="O259" s="67"/>
    </row>
    <row r="260" spans="1:15" ht="18.75" customHeight="1">
      <c r="A260" s="244"/>
      <c r="B260" s="102" t="s">
        <v>2</v>
      </c>
      <c r="C260" s="103" t="s">
        <v>180</v>
      </c>
      <c r="D260" s="103" t="s">
        <v>181</v>
      </c>
      <c r="E260" s="103" t="s">
        <v>182</v>
      </c>
      <c r="F260" s="103" t="s">
        <v>183</v>
      </c>
      <c r="G260" s="103" t="s">
        <v>184</v>
      </c>
      <c r="H260" s="104" t="s">
        <v>185</v>
      </c>
      <c r="I260" s="103" t="s">
        <v>186</v>
      </c>
      <c r="J260" s="103" t="s">
        <v>187</v>
      </c>
      <c r="K260" s="103" t="s">
        <v>188</v>
      </c>
      <c r="L260" s="103" t="s">
        <v>189</v>
      </c>
      <c r="M260" s="103" t="s">
        <v>190</v>
      </c>
      <c r="N260" s="103" t="s">
        <v>191</v>
      </c>
      <c r="O260" s="67"/>
    </row>
    <row r="261" spans="1:15" ht="18" customHeight="1">
      <c r="A261" s="99" t="s">
        <v>252</v>
      </c>
      <c r="B261" s="107">
        <v>5000</v>
      </c>
      <c r="C261" s="109"/>
      <c r="D261" s="109"/>
      <c r="E261" s="109">
        <v>5000</v>
      </c>
      <c r="F261" s="109"/>
      <c r="G261" s="109"/>
      <c r="H261" s="219"/>
      <c r="I261" s="109"/>
      <c r="J261" s="109"/>
      <c r="K261" s="109"/>
      <c r="L261" s="109"/>
      <c r="M261" s="109"/>
      <c r="N261" s="109"/>
      <c r="O261" s="67">
        <f t="shared" si="26"/>
        <v>5000</v>
      </c>
    </row>
    <row r="262" spans="1:15" ht="38.25" customHeight="1">
      <c r="A262" s="99" t="s">
        <v>253</v>
      </c>
      <c r="B262" s="107">
        <v>498000</v>
      </c>
      <c r="C262" s="109">
        <v>41500</v>
      </c>
      <c r="D262" s="109">
        <v>41500</v>
      </c>
      <c r="E262" s="109">
        <v>41500</v>
      </c>
      <c r="F262" s="109">
        <v>41500</v>
      </c>
      <c r="G262" s="109">
        <v>41500</v>
      </c>
      <c r="H262" s="109">
        <v>41500</v>
      </c>
      <c r="I262" s="109">
        <v>41500</v>
      </c>
      <c r="J262" s="109">
        <v>41500</v>
      </c>
      <c r="K262" s="109">
        <v>41500</v>
      </c>
      <c r="L262" s="109">
        <v>41500</v>
      </c>
      <c r="M262" s="109">
        <v>41500</v>
      </c>
      <c r="N262" s="109">
        <v>41500</v>
      </c>
      <c r="O262" s="67">
        <f t="shared" si="26"/>
        <v>498000</v>
      </c>
    </row>
    <row r="263" spans="1:15" ht="20.25" customHeight="1">
      <c r="A263" s="99" t="s">
        <v>254</v>
      </c>
      <c r="B263" s="107">
        <f>B264+B265+B266+B267+B268+B275+B276+B277+B278+B279+B280+B287+B288+B289+B290</f>
        <v>1600000</v>
      </c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>
        <f>N264+N265+N266+N267+N268+N275+N276+N277+N278+N279+N280+N287+N288+N289+N290</f>
        <v>1600000</v>
      </c>
      <c r="O263" s="67">
        <f t="shared" si="26"/>
        <v>1600000</v>
      </c>
    </row>
    <row r="264" spans="1:15" ht="79.5" customHeight="1">
      <c r="A264" s="99" t="s">
        <v>255</v>
      </c>
      <c r="B264" s="107">
        <v>50000</v>
      </c>
      <c r="C264" s="110"/>
      <c r="D264" s="110"/>
      <c r="E264" s="110"/>
      <c r="F264" s="110"/>
      <c r="G264" s="110"/>
      <c r="H264" s="110"/>
      <c r="I264" s="110"/>
      <c r="J264" s="110"/>
      <c r="K264" s="110"/>
      <c r="L264" s="110"/>
      <c r="M264" s="110"/>
      <c r="N264" s="110">
        <v>50000</v>
      </c>
      <c r="O264" s="67">
        <f t="shared" si="26"/>
        <v>50000</v>
      </c>
    </row>
    <row r="265" spans="1:15" ht="61.5" customHeight="1">
      <c r="A265" s="99" t="s">
        <v>256</v>
      </c>
      <c r="B265" s="107">
        <v>50000</v>
      </c>
      <c r="C265" s="110"/>
      <c r="D265" s="110"/>
      <c r="E265" s="110"/>
      <c r="F265" s="110"/>
      <c r="G265" s="110"/>
      <c r="H265" s="110"/>
      <c r="I265" s="110"/>
      <c r="J265" s="110"/>
      <c r="K265" s="110"/>
      <c r="L265" s="110"/>
      <c r="M265" s="110"/>
      <c r="N265" s="110">
        <v>50000</v>
      </c>
      <c r="O265" s="67">
        <f t="shared" si="26"/>
        <v>50000</v>
      </c>
    </row>
    <row r="266" spans="1:15" ht="78.75" customHeight="1">
      <c r="A266" s="99" t="s">
        <v>257</v>
      </c>
      <c r="B266" s="107">
        <v>200000</v>
      </c>
      <c r="C266" s="110"/>
      <c r="D266" s="110"/>
      <c r="E266" s="110"/>
      <c r="F266" s="110"/>
      <c r="G266" s="110"/>
      <c r="H266" s="110"/>
      <c r="I266" s="110"/>
      <c r="J266" s="110"/>
      <c r="K266" s="110"/>
      <c r="L266" s="110"/>
      <c r="M266" s="110"/>
      <c r="N266" s="110">
        <v>200000</v>
      </c>
      <c r="O266" s="67">
        <f t="shared" si="26"/>
        <v>200000</v>
      </c>
    </row>
    <row r="267" spans="1:15" ht="75.75" customHeight="1">
      <c r="A267" s="99" t="s">
        <v>258</v>
      </c>
      <c r="B267" s="107">
        <v>50000</v>
      </c>
      <c r="C267" s="110"/>
      <c r="D267" s="110"/>
      <c r="E267" s="110"/>
      <c r="F267" s="110"/>
      <c r="G267" s="110"/>
      <c r="H267" s="110"/>
      <c r="I267" s="110"/>
      <c r="J267" s="110"/>
      <c r="K267" s="110"/>
      <c r="L267" s="110"/>
      <c r="M267" s="110"/>
      <c r="N267" s="110">
        <v>50000</v>
      </c>
      <c r="O267" s="67">
        <f t="shared" si="26"/>
        <v>50000</v>
      </c>
    </row>
    <row r="268" spans="1:15" s="40" customFormat="1" ht="76.5" customHeight="1">
      <c r="A268" s="99" t="s">
        <v>259</v>
      </c>
      <c r="B268" s="107">
        <v>100000</v>
      </c>
      <c r="C268" s="110"/>
      <c r="D268" s="110"/>
      <c r="E268" s="110"/>
      <c r="F268" s="110"/>
      <c r="G268" s="110"/>
      <c r="H268" s="110"/>
      <c r="I268" s="110"/>
      <c r="J268" s="110"/>
      <c r="K268" s="110"/>
      <c r="L268" s="110"/>
      <c r="M268" s="110"/>
      <c r="N268" s="110">
        <v>100000</v>
      </c>
      <c r="O268" s="67">
        <f t="shared" si="26"/>
        <v>100000</v>
      </c>
    </row>
    <row r="269" spans="1:15" ht="16.5" customHeight="1">
      <c r="A269" s="191"/>
      <c r="B269" s="111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60">
        <f aca="true" t="shared" si="31" ref="O269:O274">SUM(G263:N263)</f>
        <v>1600000</v>
      </c>
    </row>
    <row r="270" spans="1:15" ht="21" customHeight="1">
      <c r="A270" s="170" t="s">
        <v>38</v>
      </c>
      <c r="B270" s="169"/>
      <c r="C270" s="169"/>
      <c r="D270" s="169"/>
      <c r="E270" s="167" t="s">
        <v>39</v>
      </c>
      <c r="F270" s="167"/>
      <c r="G270" s="167"/>
      <c r="H270" s="168" t="s">
        <v>38</v>
      </c>
      <c r="I270" s="168" t="s">
        <v>10</v>
      </c>
      <c r="J270" s="168"/>
      <c r="K270" s="169"/>
      <c r="L270" s="168" t="s">
        <v>40</v>
      </c>
      <c r="M270" s="168"/>
      <c r="N270" s="30"/>
      <c r="O270" s="60">
        <f t="shared" si="31"/>
        <v>50000</v>
      </c>
    </row>
    <row r="271" spans="1:15" ht="19.5" customHeight="1">
      <c r="A271" s="170"/>
      <c r="B271" s="241" t="s">
        <v>46</v>
      </c>
      <c r="C271" s="241"/>
      <c r="D271" s="241"/>
      <c r="E271" s="167"/>
      <c r="F271" s="167"/>
      <c r="G271" s="168"/>
      <c r="H271" s="168"/>
      <c r="I271" s="241" t="s">
        <v>41</v>
      </c>
      <c r="J271" s="241"/>
      <c r="K271" s="241"/>
      <c r="L271" s="167"/>
      <c r="M271" s="167"/>
      <c r="N271" s="30"/>
      <c r="O271" s="60">
        <f t="shared" si="31"/>
        <v>50000</v>
      </c>
    </row>
    <row r="272" spans="1:15" ht="20.25" customHeight="1">
      <c r="A272" s="170" t="s">
        <v>42</v>
      </c>
      <c r="B272" s="242" t="s">
        <v>43</v>
      </c>
      <c r="C272" s="242"/>
      <c r="D272" s="242"/>
      <c r="E272" s="167"/>
      <c r="F272" s="167"/>
      <c r="G272" s="168"/>
      <c r="H272" s="168" t="s">
        <v>42</v>
      </c>
      <c r="I272" s="242" t="s">
        <v>44</v>
      </c>
      <c r="J272" s="242"/>
      <c r="K272" s="242"/>
      <c r="L272" s="171"/>
      <c r="M272" s="171"/>
      <c r="N272" s="30"/>
      <c r="O272" s="60">
        <f t="shared" si="31"/>
        <v>200000</v>
      </c>
    </row>
    <row r="273" spans="1:15" ht="42" customHeight="1">
      <c r="A273" s="263" t="s">
        <v>0</v>
      </c>
      <c r="B273" s="102" t="s">
        <v>1</v>
      </c>
      <c r="C273" s="263" t="s">
        <v>3</v>
      </c>
      <c r="D273" s="263"/>
      <c r="E273" s="263"/>
      <c r="F273" s="263" t="s">
        <v>4</v>
      </c>
      <c r="G273" s="263"/>
      <c r="H273" s="263"/>
      <c r="I273" s="263" t="s">
        <v>5</v>
      </c>
      <c r="J273" s="263"/>
      <c r="K273" s="263"/>
      <c r="L273" s="263" t="s">
        <v>6</v>
      </c>
      <c r="M273" s="263"/>
      <c r="N273" s="263"/>
      <c r="O273" s="60">
        <f t="shared" si="31"/>
        <v>50000</v>
      </c>
    </row>
    <row r="274" spans="1:15" ht="42" customHeight="1">
      <c r="A274" s="263"/>
      <c r="B274" s="102" t="s">
        <v>2</v>
      </c>
      <c r="C274" s="103" t="s">
        <v>180</v>
      </c>
      <c r="D274" s="103" t="s">
        <v>181</v>
      </c>
      <c r="E274" s="103" t="s">
        <v>182</v>
      </c>
      <c r="F274" s="103" t="s">
        <v>183</v>
      </c>
      <c r="G274" s="103" t="s">
        <v>184</v>
      </c>
      <c r="H274" s="104" t="s">
        <v>185</v>
      </c>
      <c r="I274" s="103" t="s">
        <v>186</v>
      </c>
      <c r="J274" s="103" t="s">
        <v>187</v>
      </c>
      <c r="K274" s="103" t="s">
        <v>188</v>
      </c>
      <c r="L274" s="103" t="s">
        <v>189</v>
      </c>
      <c r="M274" s="103" t="s">
        <v>190</v>
      </c>
      <c r="N274" s="103" t="s">
        <v>191</v>
      </c>
      <c r="O274" s="60">
        <f t="shared" si="31"/>
        <v>100000</v>
      </c>
    </row>
    <row r="275" spans="1:15" ht="62.25" customHeight="1">
      <c r="A275" s="191" t="s">
        <v>260</v>
      </c>
      <c r="B275" s="107">
        <v>50000</v>
      </c>
      <c r="C275" s="110"/>
      <c r="D275" s="110"/>
      <c r="E275" s="110"/>
      <c r="F275" s="110"/>
      <c r="G275" s="110"/>
      <c r="H275" s="110"/>
      <c r="I275" s="110"/>
      <c r="J275" s="110"/>
      <c r="K275" s="110"/>
      <c r="L275" s="110"/>
      <c r="M275" s="110"/>
      <c r="N275" s="110">
        <v>50000</v>
      </c>
      <c r="O275" s="60" t="e">
        <f>SUM(#REF!)</f>
        <v>#REF!</v>
      </c>
    </row>
    <row r="276" spans="1:15" ht="62.25" customHeight="1">
      <c r="A276" s="99" t="s">
        <v>261</v>
      </c>
      <c r="B276" s="107">
        <v>50000</v>
      </c>
      <c r="C276" s="110"/>
      <c r="D276" s="110"/>
      <c r="E276" s="110"/>
      <c r="F276" s="110"/>
      <c r="G276" s="110"/>
      <c r="H276" s="110"/>
      <c r="I276" s="110"/>
      <c r="J276" s="110"/>
      <c r="K276" s="110"/>
      <c r="L276" s="110"/>
      <c r="M276" s="110"/>
      <c r="N276" s="110">
        <v>50000</v>
      </c>
      <c r="O276" s="60" t="e">
        <f>SUM(#REF!)</f>
        <v>#REF!</v>
      </c>
    </row>
    <row r="277" spans="1:15" ht="79.5" customHeight="1">
      <c r="A277" s="149" t="s">
        <v>262</v>
      </c>
      <c r="B277" s="205">
        <v>100000</v>
      </c>
      <c r="C277" s="192"/>
      <c r="D277" s="192"/>
      <c r="E277" s="192"/>
      <c r="F277" s="192"/>
      <c r="G277" s="192"/>
      <c r="H277" s="192"/>
      <c r="I277" s="192"/>
      <c r="J277" s="192"/>
      <c r="K277" s="192"/>
      <c r="L277" s="192"/>
      <c r="M277" s="192"/>
      <c r="N277" s="192">
        <v>100000</v>
      </c>
      <c r="O277" s="60" t="e">
        <f>SUM(#REF!)</f>
        <v>#REF!</v>
      </c>
    </row>
    <row r="278" spans="1:14" ht="56.25" customHeight="1">
      <c r="A278" s="149" t="s">
        <v>263</v>
      </c>
      <c r="B278" s="206">
        <v>100000</v>
      </c>
      <c r="C278" s="159"/>
      <c r="D278" s="159"/>
      <c r="E278" s="159"/>
      <c r="F278" s="159"/>
      <c r="G278" s="159"/>
      <c r="H278" s="159"/>
      <c r="I278" s="159"/>
      <c r="J278" s="159"/>
      <c r="K278" s="159"/>
      <c r="L278" s="159"/>
      <c r="M278" s="159"/>
      <c r="N278" s="159">
        <v>100000</v>
      </c>
    </row>
    <row r="279" spans="1:14" ht="57.75" customHeight="1">
      <c r="A279" s="149" t="s">
        <v>264</v>
      </c>
      <c r="B279" s="206">
        <v>50000</v>
      </c>
      <c r="C279" s="159"/>
      <c r="D279" s="159"/>
      <c r="E279" s="159"/>
      <c r="F279" s="159"/>
      <c r="G279" s="159"/>
      <c r="H279" s="159"/>
      <c r="I279" s="159"/>
      <c r="J279" s="159"/>
      <c r="K279" s="159"/>
      <c r="L279" s="159"/>
      <c r="M279" s="159"/>
      <c r="N279" s="159">
        <v>50000</v>
      </c>
    </row>
    <row r="280" spans="1:14" ht="59.25" customHeight="1">
      <c r="A280" s="149" t="s">
        <v>265</v>
      </c>
      <c r="B280" s="206">
        <v>50000</v>
      </c>
      <c r="C280" s="160"/>
      <c r="D280" s="159"/>
      <c r="E280" s="160"/>
      <c r="F280" s="160"/>
      <c r="G280" s="159"/>
      <c r="H280" s="159"/>
      <c r="I280" s="160"/>
      <c r="J280" s="159"/>
      <c r="K280" s="160"/>
      <c r="L280" s="160"/>
      <c r="M280" s="159"/>
      <c r="N280" s="230">
        <v>50000</v>
      </c>
    </row>
    <row r="281" spans="1:15" ht="27" customHeight="1">
      <c r="A281" s="191"/>
      <c r="B281" s="111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60">
        <f>SUM(G275:N275)</f>
        <v>50000</v>
      </c>
    </row>
    <row r="282" spans="1:15" ht="32.25" customHeight="1">
      <c r="A282" s="170" t="s">
        <v>38</v>
      </c>
      <c r="B282" s="169"/>
      <c r="C282" s="169"/>
      <c r="D282" s="169"/>
      <c r="E282" s="167" t="s">
        <v>39</v>
      </c>
      <c r="F282" s="167"/>
      <c r="G282" s="167"/>
      <c r="H282" s="168" t="s">
        <v>38</v>
      </c>
      <c r="I282" s="168" t="s">
        <v>10</v>
      </c>
      <c r="J282" s="168"/>
      <c r="K282" s="169"/>
      <c r="L282" s="168" t="s">
        <v>40</v>
      </c>
      <c r="M282" s="168"/>
      <c r="N282" s="30"/>
      <c r="O282" s="60">
        <f>SUM(G276:N276)</f>
        <v>50000</v>
      </c>
    </row>
    <row r="283" spans="1:15" ht="22.5" customHeight="1">
      <c r="A283" s="170"/>
      <c r="B283" s="241" t="s">
        <v>46</v>
      </c>
      <c r="C283" s="241"/>
      <c r="D283" s="241"/>
      <c r="E283" s="167"/>
      <c r="F283" s="167"/>
      <c r="G283" s="168"/>
      <c r="H283" s="168"/>
      <c r="I283" s="241" t="s">
        <v>41</v>
      </c>
      <c r="J283" s="241"/>
      <c r="K283" s="241"/>
      <c r="L283" s="167"/>
      <c r="M283" s="167"/>
      <c r="N283" s="30"/>
      <c r="O283" s="60">
        <f>SUM(C277:N277)</f>
        <v>100000</v>
      </c>
    </row>
    <row r="284" spans="1:15" ht="22.5" customHeight="1">
      <c r="A284" s="170" t="s">
        <v>42</v>
      </c>
      <c r="B284" s="242" t="s">
        <v>43</v>
      </c>
      <c r="C284" s="242"/>
      <c r="D284" s="242"/>
      <c r="E284" s="167"/>
      <c r="F284" s="167"/>
      <c r="G284" s="168"/>
      <c r="H284" s="168" t="s">
        <v>42</v>
      </c>
      <c r="I284" s="242" t="s">
        <v>44</v>
      </c>
      <c r="J284" s="242"/>
      <c r="K284" s="242"/>
      <c r="L284" s="171"/>
      <c r="M284" s="171"/>
      <c r="N284" s="30"/>
      <c r="O284" s="60">
        <f>SUM(C278:N278)</f>
        <v>100000</v>
      </c>
    </row>
    <row r="285" spans="1:15" ht="30.75" customHeight="1">
      <c r="A285" s="243" t="s">
        <v>0</v>
      </c>
      <c r="B285" s="102" t="s">
        <v>1</v>
      </c>
      <c r="C285" s="259" t="s">
        <v>3</v>
      </c>
      <c r="D285" s="260"/>
      <c r="E285" s="261"/>
      <c r="F285" s="259" t="s">
        <v>4</v>
      </c>
      <c r="G285" s="260"/>
      <c r="H285" s="261"/>
      <c r="I285" s="259" t="s">
        <v>5</v>
      </c>
      <c r="J285" s="260"/>
      <c r="K285" s="261"/>
      <c r="L285" s="259" t="s">
        <v>6</v>
      </c>
      <c r="M285" s="260"/>
      <c r="N285" s="261"/>
      <c r="O285" s="60">
        <f>SUM(C279:N279)</f>
        <v>50000</v>
      </c>
    </row>
    <row r="286" spans="1:19" ht="36" customHeight="1">
      <c r="A286" s="244"/>
      <c r="B286" s="102" t="s">
        <v>2</v>
      </c>
      <c r="C286" s="103" t="s">
        <v>180</v>
      </c>
      <c r="D286" s="103" t="s">
        <v>181</v>
      </c>
      <c r="E286" s="103" t="s">
        <v>182</v>
      </c>
      <c r="F286" s="103" t="s">
        <v>183</v>
      </c>
      <c r="G286" s="103" t="s">
        <v>184</v>
      </c>
      <c r="H286" s="104" t="s">
        <v>185</v>
      </c>
      <c r="I286" s="103" t="s">
        <v>186</v>
      </c>
      <c r="J286" s="103" t="s">
        <v>187</v>
      </c>
      <c r="K286" s="103" t="s">
        <v>188</v>
      </c>
      <c r="L286" s="103" t="s">
        <v>189</v>
      </c>
      <c r="M286" s="103" t="s">
        <v>190</v>
      </c>
      <c r="N286" s="103" t="s">
        <v>191</v>
      </c>
      <c r="O286" s="60">
        <f>SUM(D280:N280)</f>
        <v>50000</v>
      </c>
      <c r="S286" s="7" t="s">
        <v>10</v>
      </c>
    </row>
    <row r="287" spans="1:15" ht="56.25" customHeight="1">
      <c r="A287" s="99" t="s">
        <v>266</v>
      </c>
      <c r="B287" s="107">
        <v>50000</v>
      </c>
      <c r="C287" s="110"/>
      <c r="D287" s="110"/>
      <c r="E287" s="220"/>
      <c r="F287" s="110"/>
      <c r="G287" s="110"/>
      <c r="H287" s="220"/>
      <c r="I287" s="221"/>
      <c r="J287" s="110"/>
      <c r="K287" s="110"/>
      <c r="L287" s="164"/>
      <c r="M287" s="110"/>
      <c r="N287" s="110">
        <v>50000</v>
      </c>
      <c r="O287" s="60" t="e">
        <f>#REF!</f>
        <v>#REF!</v>
      </c>
    </row>
    <row r="288" spans="1:15" ht="56.25" customHeight="1">
      <c r="A288" s="99" t="s">
        <v>267</v>
      </c>
      <c r="B288" s="107">
        <v>100000</v>
      </c>
      <c r="C288" s="110"/>
      <c r="D288" s="110"/>
      <c r="E288" s="220"/>
      <c r="F288" s="110"/>
      <c r="G288" s="110"/>
      <c r="H288" s="220"/>
      <c r="I288" s="221"/>
      <c r="J288" s="110"/>
      <c r="K288" s="110"/>
      <c r="L288" s="164"/>
      <c r="M288" s="110"/>
      <c r="N288" s="110">
        <v>100000</v>
      </c>
      <c r="O288" s="60" t="e">
        <f>#REF!</f>
        <v>#REF!</v>
      </c>
    </row>
    <row r="289" spans="1:17" ht="56.25" customHeight="1">
      <c r="A289" s="99" t="s">
        <v>268</v>
      </c>
      <c r="B289" s="107">
        <v>300000</v>
      </c>
      <c r="C289" s="110"/>
      <c r="D289" s="110"/>
      <c r="E289" s="220"/>
      <c r="F289" s="110"/>
      <c r="G289" s="110"/>
      <c r="H289" s="220"/>
      <c r="I289" s="221"/>
      <c r="J289" s="110"/>
      <c r="K289" s="110"/>
      <c r="L289" s="110"/>
      <c r="M289" s="110"/>
      <c r="N289" s="110">
        <v>300000</v>
      </c>
      <c r="O289" s="60" t="e">
        <f>#REF!</f>
        <v>#REF!</v>
      </c>
      <c r="Q289" s="7">
        <f>8389000-8299000</f>
        <v>90000</v>
      </c>
    </row>
    <row r="290" spans="1:15" ht="60.75" customHeight="1">
      <c r="A290" s="99" t="s">
        <v>269</v>
      </c>
      <c r="B290" s="107">
        <v>300000</v>
      </c>
      <c r="C290" s="110"/>
      <c r="D290" s="110"/>
      <c r="E290" s="110"/>
      <c r="F290" s="110"/>
      <c r="G290" s="110"/>
      <c r="H290" s="110"/>
      <c r="I290" s="110"/>
      <c r="J290" s="110"/>
      <c r="K290" s="110"/>
      <c r="L290" s="110"/>
      <c r="M290" s="110"/>
      <c r="N290" s="110">
        <v>300000</v>
      </c>
      <c r="O290" s="60"/>
    </row>
    <row r="291" spans="1:15" ht="20.25" customHeight="1">
      <c r="A291" s="99" t="s">
        <v>270</v>
      </c>
      <c r="B291" s="107">
        <f>B292+B293+B294+B301+B302+B303+B304+B305+B306+B307+B308+B309+B316+B317+B318+B319+B320+B321+B322+B323+B324+B331+B332+B333+B334+B335+B336+B337+B338+B339+B340+B347+B348+B349+B350+B351+B352+B353+B354+B355+B356+B357</f>
        <v>8299000</v>
      </c>
      <c r="C291" s="107"/>
      <c r="D291" s="107">
        <f aca="true" t="shared" si="32" ref="D291:M291">D292+D293+D294+D301+D302+D303+D304+D305+D306+D307+D308+D309+D316+D317+D318+D319+D320+D321+D322+D323+D324+D331+D332+D333+D334+D335+D336+D337+D338+D339+D340+D347+D348+D349+D350+D351+D352+D353+D354+D355+D356+D357</f>
        <v>100000</v>
      </c>
      <c r="E291" s="107">
        <f t="shared" si="32"/>
        <v>500000</v>
      </c>
      <c r="F291" s="107">
        <f t="shared" si="32"/>
        <v>43000</v>
      </c>
      <c r="G291" s="107">
        <f t="shared" si="32"/>
        <v>550000</v>
      </c>
      <c r="H291" s="107">
        <f t="shared" si="32"/>
        <v>620000</v>
      </c>
      <c r="I291" s="107">
        <f t="shared" si="32"/>
        <v>1000000</v>
      </c>
      <c r="J291" s="107">
        <f t="shared" si="32"/>
        <v>1200000</v>
      </c>
      <c r="K291" s="107">
        <f t="shared" si="32"/>
        <v>870000</v>
      </c>
      <c r="L291" s="107">
        <f t="shared" si="32"/>
        <v>1072000</v>
      </c>
      <c r="M291" s="107">
        <f t="shared" si="32"/>
        <v>2344000</v>
      </c>
      <c r="N291" s="107"/>
      <c r="O291" s="60">
        <f>C291+D291+E291+F291+G291+H291+I291+J291+K291+L291+M291+N291</f>
        <v>8299000</v>
      </c>
    </row>
    <row r="292" spans="1:14" ht="40.5" customHeight="1">
      <c r="A292" s="99" t="s">
        <v>271</v>
      </c>
      <c r="B292" s="107">
        <v>100000</v>
      </c>
      <c r="C292" s="110"/>
      <c r="D292" s="110"/>
      <c r="E292" s="110"/>
      <c r="F292" s="110"/>
      <c r="G292" s="110"/>
      <c r="H292" s="110">
        <v>100000</v>
      </c>
      <c r="I292" s="110"/>
      <c r="J292" s="110"/>
      <c r="K292" s="110"/>
      <c r="L292" s="110"/>
      <c r="M292" s="110"/>
      <c r="N292" s="110"/>
    </row>
    <row r="293" spans="1:14" ht="44.25" customHeight="1">
      <c r="A293" s="99" t="s">
        <v>272</v>
      </c>
      <c r="B293" s="107">
        <v>180000</v>
      </c>
      <c r="C293" s="110"/>
      <c r="D293" s="110"/>
      <c r="E293" s="110"/>
      <c r="F293" s="110"/>
      <c r="G293" s="110"/>
      <c r="H293" s="110"/>
      <c r="I293" s="110"/>
      <c r="J293" s="110"/>
      <c r="K293" s="110">
        <v>180000</v>
      </c>
      <c r="L293" s="110"/>
      <c r="M293" s="110"/>
      <c r="N293" s="110"/>
    </row>
    <row r="294" spans="1:14" s="40" customFormat="1" ht="63" customHeight="1">
      <c r="A294" s="99" t="s">
        <v>273</v>
      </c>
      <c r="B294" s="107">
        <v>90000</v>
      </c>
      <c r="C294" s="110"/>
      <c r="D294" s="110"/>
      <c r="E294" s="110"/>
      <c r="F294" s="110"/>
      <c r="G294" s="110"/>
      <c r="H294" s="110"/>
      <c r="I294" s="110"/>
      <c r="J294" s="110"/>
      <c r="K294" s="110">
        <v>90000</v>
      </c>
      <c r="L294" s="110"/>
      <c r="M294" s="110"/>
      <c r="N294" s="110"/>
    </row>
    <row r="295" spans="1:14" s="40" customFormat="1" ht="33" customHeight="1">
      <c r="A295" s="191"/>
      <c r="B295" s="111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</row>
    <row r="296" spans="1:15" ht="20.25" customHeight="1">
      <c r="A296" s="170" t="s">
        <v>38</v>
      </c>
      <c r="B296" s="169"/>
      <c r="C296" s="169"/>
      <c r="D296" s="169"/>
      <c r="E296" s="167" t="s">
        <v>39</v>
      </c>
      <c r="F296" s="167"/>
      <c r="G296" s="167"/>
      <c r="H296" s="168" t="s">
        <v>38</v>
      </c>
      <c r="I296" s="168" t="s">
        <v>10</v>
      </c>
      <c r="J296" s="168"/>
      <c r="K296" s="169"/>
      <c r="L296" s="168" t="s">
        <v>40</v>
      </c>
      <c r="M296" s="168"/>
      <c r="N296" s="30"/>
      <c r="O296" s="60">
        <f>SUM(G288:N288)</f>
        <v>100000</v>
      </c>
    </row>
    <row r="297" spans="1:15" ht="22.5" customHeight="1">
      <c r="A297" s="170"/>
      <c r="B297" s="241" t="s">
        <v>46</v>
      </c>
      <c r="C297" s="241"/>
      <c r="D297" s="241"/>
      <c r="E297" s="167"/>
      <c r="F297" s="167"/>
      <c r="G297" s="168"/>
      <c r="H297" s="168"/>
      <c r="I297" s="241" t="s">
        <v>41</v>
      </c>
      <c r="J297" s="241"/>
      <c r="K297" s="241"/>
      <c r="L297" s="167"/>
      <c r="M297" s="167"/>
      <c r="N297" s="30"/>
      <c r="O297" s="60">
        <f>SUM(C289:N289)</f>
        <v>300000</v>
      </c>
    </row>
    <row r="298" spans="1:15" ht="22.5" customHeight="1">
      <c r="A298" s="170" t="s">
        <v>42</v>
      </c>
      <c r="B298" s="242" t="s">
        <v>43</v>
      </c>
      <c r="C298" s="242"/>
      <c r="D298" s="242"/>
      <c r="E298" s="167"/>
      <c r="F298" s="167"/>
      <c r="G298" s="168"/>
      <c r="H298" s="168" t="s">
        <v>42</v>
      </c>
      <c r="I298" s="242" t="s">
        <v>44</v>
      </c>
      <c r="J298" s="242"/>
      <c r="K298" s="242"/>
      <c r="L298" s="171"/>
      <c r="M298" s="171"/>
      <c r="N298" s="30"/>
      <c r="O298" s="60">
        <f>SUM(C290:N290)</f>
        <v>300000</v>
      </c>
    </row>
    <row r="299" spans="1:15" ht="30.75" customHeight="1">
      <c r="A299" s="243" t="s">
        <v>0</v>
      </c>
      <c r="B299" s="102" t="s">
        <v>1</v>
      </c>
      <c r="C299" s="259" t="s">
        <v>3</v>
      </c>
      <c r="D299" s="260"/>
      <c r="E299" s="261"/>
      <c r="F299" s="259" t="s">
        <v>4</v>
      </c>
      <c r="G299" s="260"/>
      <c r="H299" s="261"/>
      <c r="I299" s="259" t="s">
        <v>5</v>
      </c>
      <c r="J299" s="260"/>
      <c r="K299" s="261"/>
      <c r="L299" s="259" t="s">
        <v>6</v>
      </c>
      <c r="M299" s="260"/>
      <c r="N299" s="261"/>
      <c r="O299" s="60">
        <f>SUM(C292:N292)</f>
        <v>100000</v>
      </c>
    </row>
    <row r="300" spans="1:19" ht="36" customHeight="1">
      <c r="A300" s="244"/>
      <c r="B300" s="102" t="s">
        <v>2</v>
      </c>
      <c r="C300" s="103" t="s">
        <v>180</v>
      </c>
      <c r="D300" s="103" t="s">
        <v>181</v>
      </c>
      <c r="E300" s="103" t="s">
        <v>182</v>
      </c>
      <c r="F300" s="103" t="s">
        <v>183</v>
      </c>
      <c r="G300" s="103" t="s">
        <v>184</v>
      </c>
      <c r="H300" s="104" t="s">
        <v>185</v>
      </c>
      <c r="I300" s="103" t="s">
        <v>186</v>
      </c>
      <c r="J300" s="103" t="s">
        <v>187</v>
      </c>
      <c r="K300" s="103" t="s">
        <v>188</v>
      </c>
      <c r="L300" s="103" t="s">
        <v>189</v>
      </c>
      <c r="M300" s="103" t="s">
        <v>190</v>
      </c>
      <c r="N300" s="103" t="s">
        <v>191</v>
      </c>
      <c r="O300" s="60">
        <f>SUM(D293:N293)</f>
        <v>180000</v>
      </c>
      <c r="S300" s="7" t="s">
        <v>10</v>
      </c>
    </row>
    <row r="301" spans="1:14" s="40" customFormat="1" ht="39.75" customHeight="1">
      <c r="A301" s="99" t="s">
        <v>274</v>
      </c>
      <c r="B301" s="107">
        <v>200000</v>
      </c>
      <c r="C301" s="110"/>
      <c r="D301" s="110"/>
      <c r="E301" s="110"/>
      <c r="F301" s="110"/>
      <c r="G301" s="110"/>
      <c r="H301" s="110"/>
      <c r="I301" s="110"/>
      <c r="J301" s="110"/>
      <c r="K301" s="110">
        <v>200000</v>
      </c>
      <c r="L301" s="110"/>
      <c r="M301" s="110"/>
      <c r="N301" s="110"/>
    </row>
    <row r="302" spans="1:15" ht="40.5" customHeight="1">
      <c r="A302" s="99" t="s">
        <v>275</v>
      </c>
      <c r="B302" s="107">
        <v>200000</v>
      </c>
      <c r="C302" s="110"/>
      <c r="D302" s="110"/>
      <c r="E302" s="110"/>
      <c r="F302" s="110"/>
      <c r="G302" s="110"/>
      <c r="H302" s="110"/>
      <c r="I302" s="110"/>
      <c r="J302" s="110"/>
      <c r="K302" s="110">
        <v>200000</v>
      </c>
      <c r="L302" s="110"/>
      <c r="M302" s="110"/>
      <c r="N302" s="110"/>
      <c r="O302" s="60">
        <f>SUM(C287:N287)</f>
        <v>50000</v>
      </c>
    </row>
    <row r="303" spans="1:15" ht="41.25" customHeight="1">
      <c r="A303" s="99" t="s">
        <v>276</v>
      </c>
      <c r="B303" s="107">
        <v>200000</v>
      </c>
      <c r="C303" s="110"/>
      <c r="D303" s="110"/>
      <c r="E303" s="110"/>
      <c r="F303" s="110"/>
      <c r="G303" s="110"/>
      <c r="H303" s="110"/>
      <c r="I303" s="110"/>
      <c r="J303" s="110"/>
      <c r="K303" s="110">
        <v>200000</v>
      </c>
      <c r="L303" s="110"/>
      <c r="M303" s="110"/>
      <c r="N303" s="110"/>
      <c r="O303" s="60">
        <f>SUM(C288:N288)</f>
        <v>100000</v>
      </c>
    </row>
    <row r="304" spans="1:15" ht="39.75" customHeight="1">
      <c r="A304" s="99" t="s">
        <v>277</v>
      </c>
      <c r="B304" s="107">
        <v>100000</v>
      </c>
      <c r="C304" s="110"/>
      <c r="D304" s="110"/>
      <c r="E304" s="110"/>
      <c r="F304" s="110"/>
      <c r="G304" s="110">
        <v>100000</v>
      </c>
      <c r="H304" s="110"/>
      <c r="I304" s="110"/>
      <c r="J304" s="110"/>
      <c r="K304" s="110"/>
      <c r="L304" s="110"/>
      <c r="M304" s="110"/>
      <c r="N304" s="110"/>
      <c r="O304" s="60">
        <f>SUM(C289:N289)</f>
        <v>300000</v>
      </c>
    </row>
    <row r="305" spans="1:15" ht="40.5" customHeight="1">
      <c r="A305" s="99" t="s">
        <v>278</v>
      </c>
      <c r="B305" s="107">
        <v>150000</v>
      </c>
      <c r="C305" s="110"/>
      <c r="D305" s="110"/>
      <c r="E305" s="110"/>
      <c r="F305" s="110"/>
      <c r="G305" s="110">
        <v>150000</v>
      </c>
      <c r="H305" s="110"/>
      <c r="I305" s="110"/>
      <c r="J305" s="110"/>
      <c r="K305" s="110"/>
      <c r="L305" s="110"/>
      <c r="M305" s="110"/>
      <c r="N305" s="110"/>
      <c r="O305" s="60">
        <f>SUM(G297:N297)</f>
        <v>0</v>
      </c>
    </row>
    <row r="306" spans="1:15" s="75" customFormat="1" ht="43.5" customHeight="1">
      <c r="A306" s="99" t="s">
        <v>279</v>
      </c>
      <c r="B306" s="107">
        <v>100000</v>
      </c>
      <c r="C306" s="110"/>
      <c r="D306" s="110"/>
      <c r="E306" s="110"/>
      <c r="F306" s="110"/>
      <c r="G306" s="110">
        <v>100000</v>
      </c>
      <c r="H306" s="110"/>
      <c r="I306" s="110"/>
      <c r="J306" s="110"/>
      <c r="K306" s="110"/>
      <c r="L306" s="110"/>
      <c r="M306" s="110"/>
      <c r="N306" s="110"/>
      <c r="O306" s="163">
        <f>SUM(G298:N298)</f>
        <v>0</v>
      </c>
    </row>
    <row r="307" spans="1:15" s="235" customFormat="1" ht="43.5" customHeight="1">
      <c r="A307" s="99" t="s">
        <v>280</v>
      </c>
      <c r="B307" s="107">
        <v>200000</v>
      </c>
      <c r="C307" s="110"/>
      <c r="D307" s="110"/>
      <c r="E307" s="110"/>
      <c r="F307" s="110"/>
      <c r="G307" s="110">
        <v>200000</v>
      </c>
      <c r="H307" s="110"/>
      <c r="I307" s="110"/>
      <c r="J307" s="110"/>
      <c r="K307" s="110"/>
      <c r="L307" s="110"/>
      <c r="M307" s="110"/>
      <c r="N307" s="110"/>
      <c r="O307" s="234"/>
    </row>
    <row r="308" spans="1:15" s="235" customFormat="1" ht="43.5" customHeight="1">
      <c r="A308" s="99" t="s">
        <v>281</v>
      </c>
      <c r="B308" s="107">
        <v>150000</v>
      </c>
      <c r="C308" s="110"/>
      <c r="D308" s="110"/>
      <c r="E308" s="110"/>
      <c r="F308" s="110"/>
      <c r="G308" s="110"/>
      <c r="H308" s="110"/>
      <c r="I308" s="110">
        <v>150000</v>
      </c>
      <c r="J308" s="110"/>
      <c r="K308" s="110"/>
      <c r="L308" s="110"/>
      <c r="M308" s="110"/>
      <c r="N308" s="110"/>
      <c r="O308" s="234"/>
    </row>
    <row r="309" spans="1:15" ht="40.5" customHeight="1">
      <c r="A309" s="99" t="s">
        <v>282</v>
      </c>
      <c r="B309" s="107">
        <v>300000</v>
      </c>
      <c r="C309" s="110"/>
      <c r="D309" s="110"/>
      <c r="E309" s="110"/>
      <c r="F309" s="110"/>
      <c r="G309" s="110"/>
      <c r="H309" s="110"/>
      <c r="I309" s="110">
        <v>300000</v>
      </c>
      <c r="J309" s="110"/>
      <c r="K309" s="110"/>
      <c r="L309" s="110"/>
      <c r="M309" s="110"/>
      <c r="N309" s="110"/>
      <c r="O309" s="60">
        <f>SUM(G296:N296)</f>
        <v>0</v>
      </c>
    </row>
    <row r="310" spans="1:15" ht="40.5" customHeight="1">
      <c r="A310" s="191"/>
      <c r="B310" s="111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60"/>
    </row>
    <row r="311" spans="1:15" ht="21" customHeight="1">
      <c r="A311" s="170" t="s">
        <v>38</v>
      </c>
      <c r="B311" s="169"/>
      <c r="C311" s="169"/>
      <c r="D311" s="169"/>
      <c r="E311" s="167" t="s">
        <v>39</v>
      </c>
      <c r="F311" s="167"/>
      <c r="G311" s="167"/>
      <c r="H311" s="168" t="s">
        <v>38</v>
      </c>
      <c r="I311" s="168" t="s">
        <v>10</v>
      </c>
      <c r="J311" s="168"/>
      <c r="K311" s="169"/>
      <c r="L311" s="168" t="s">
        <v>40</v>
      </c>
      <c r="M311" s="168"/>
      <c r="N311" s="30"/>
      <c r="O311" s="60">
        <f>SUM(G303:N303)</f>
        <v>200000</v>
      </c>
    </row>
    <row r="312" spans="1:15" ht="19.5" customHeight="1">
      <c r="A312" s="170"/>
      <c r="B312" s="241" t="s">
        <v>46</v>
      </c>
      <c r="C312" s="241"/>
      <c r="D312" s="241"/>
      <c r="E312" s="167"/>
      <c r="F312" s="167"/>
      <c r="G312" s="168"/>
      <c r="H312" s="168"/>
      <c r="I312" s="241" t="s">
        <v>41</v>
      </c>
      <c r="J312" s="241"/>
      <c r="K312" s="241"/>
      <c r="L312" s="167"/>
      <c r="M312" s="167"/>
      <c r="N312" s="30"/>
      <c r="O312" s="60">
        <f>SUM(G304:N304)</f>
        <v>100000</v>
      </c>
    </row>
    <row r="313" spans="1:15" ht="20.25" customHeight="1">
      <c r="A313" s="170" t="s">
        <v>42</v>
      </c>
      <c r="B313" s="242" t="s">
        <v>43</v>
      </c>
      <c r="C313" s="242"/>
      <c r="D313" s="242"/>
      <c r="E313" s="167"/>
      <c r="F313" s="167"/>
      <c r="G313" s="168"/>
      <c r="H313" s="168" t="s">
        <v>42</v>
      </c>
      <c r="I313" s="242" t="s">
        <v>44</v>
      </c>
      <c r="J313" s="242"/>
      <c r="K313" s="242"/>
      <c r="L313" s="171"/>
      <c r="M313" s="171"/>
      <c r="N313" s="30"/>
      <c r="O313" s="60">
        <f>SUM(G305:N305)</f>
        <v>150000</v>
      </c>
    </row>
    <row r="314" spans="1:17" ht="40.5" customHeight="1">
      <c r="A314" s="243" t="s">
        <v>0</v>
      </c>
      <c r="B314" s="102" t="s">
        <v>1</v>
      </c>
      <c r="C314" s="259" t="s">
        <v>3</v>
      </c>
      <c r="D314" s="260"/>
      <c r="E314" s="261"/>
      <c r="F314" s="259" t="s">
        <v>4</v>
      </c>
      <c r="G314" s="260"/>
      <c r="H314" s="261"/>
      <c r="I314" s="259" t="s">
        <v>5</v>
      </c>
      <c r="J314" s="260"/>
      <c r="K314" s="261"/>
      <c r="L314" s="259" t="s">
        <v>6</v>
      </c>
      <c r="M314" s="260"/>
      <c r="N314" s="261"/>
      <c r="O314" s="60" t="e">
        <f>SUM(#REF!)</f>
        <v>#REF!</v>
      </c>
      <c r="Q314" s="7" t="s">
        <v>10</v>
      </c>
    </row>
    <row r="315" spans="1:18" ht="40.5" customHeight="1">
      <c r="A315" s="244"/>
      <c r="B315" s="102" t="s">
        <v>2</v>
      </c>
      <c r="C315" s="103" t="s">
        <v>180</v>
      </c>
      <c r="D315" s="103" t="s">
        <v>181</v>
      </c>
      <c r="E315" s="103" t="s">
        <v>182</v>
      </c>
      <c r="F315" s="103" t="s">
        <v>183</v>
      </c>
      <c r="G315" s="103" t="s">
        <v>184</v>
      </c>
      <c r="H315" s="104" t="s">
        <v>185</v>
      </c>
      <c r="I315" s="103" t="s">
        <v>186</v>
      </c>
      <c r="J315" s="103" t="s">
        <v>187</v>
      </c>
      <c r="K315" s="103" t="s">
        <v>188</v>
      </c>
      <c r="L315" s="103" t="s">
        <v>189</v>
      </c>
      <c r="M315" s="103" t="s">
        <v>190</v>
      </c>
      <c r="N315" s="103" t="s">
        <v>191</v>
      </c>
      <c r="O315" s="60">
        <f>SUM(G301:N301)</f>
        <v>200000</v>
      </c>
      <c r="R315" s="7" t="s">
        <v>10</v>
      </c>
    </row>
    <row r="316" spans="1:15" s="75" customFormat="1" ht="58.5" customHeight="1">
      <c r="A316" s="99" t="s">
        <v>283</v>
      </c>
      <c r="B316" s="107">
        <v>300000</v>
      </c>
      <c r="C316" s="110"/>
      <c r="D316" s="110"/>
      <c r="E316" s="110"/>
      <c r="F316" s="110"/>
      <c r="G316" s="110"/>
      <c r="H316" s="110"/>
      <c r="I316" s="110">
        <v>300000</v>
      </c>
      <c r="J316" s="110"/>
      <c r="K316" s="110"/>
      <c r="L316" s="110"/>
      <c r="M316" s="110"/>
      <c r="N316" s="110"/>
      <c r="O316" s="163">
        <f>SUM(G303:N303)</f>
        <v>200000</v>
      </c>
    </row>
    <row r="317" spans="1:15" ht="40.5" customHeight="1">
      <c r="A317" s="99" t="s">
        <v>284</v>
      </c>
      <c r="B317" s="107">
        <v>100000</v>
      </c>
      <c r="C317" s="110"/>
      <c r="D317" s="110"/>
      <c r="E317" s="110"/>
      <c r="F317" s="110"/>
      <c r="G317" s="110"/>
      <c r="H317" s="110"/>
      <c r="I317" s="110"/>
      <c r="J317" s="110"/>
      <c r="K317" s="110"/>
      <c r="L317" s="110"/>
      <c r="M317" s="110">
        <v>100000</v>
      </c>
      <c r="N317" s="110"/>
      <c r="O317" s="60">
        <f>SUM(G304:N304)</f>
        <v>100000</v>
      </c>
    </row>
    <row r="318" spans="1:15" ht="39.75" customHeight="1">
      <c r="A318" s="99" t="s">
        <v>285</v>
      </c>
      <c r="B318" s="107">
        <v>50000</v>
      </c>
      <c r="C318" s="110"/>
      <c r="D318" s="110"/>
      <c r="E318" s="110"/>
      <c r="F318" s="110"/>
      <c r="G318" s="110"/>
      <c r="H318" s="110"/>
      <c r="I318" s="110"/>
      <c r="J318" s="110"/>
      <c r="K318" s="110"/>
      <c r="L318" s="110"/>
      <c r="M318" s="110">
        <v>50000</v>
      </c>
      <c r="N318" s="110"/>
      <c r="O318" s="60"/>
    </row>
    <row r="319" spans="1:14" ht="38.25" customHeight="1">
      <c r="A319" s="99" t="s">
        <v>286</v>
      </c>
      <c r="B319" s="107">
        <v>110000</v>
      </c>
      <c r="C319" s="110"/>
      <c r="D319" s="110"/>
      <c r="E319" s="110"/>
      <c r="F319" s="110"/>
      <c r="G319" s="110"/>
      <c r="H319" s="110"/>
      <c r="I319" s="110"/>
      <c r="J319" s="110"/>
      <c r="K319" s="110"/>
      <c r="L319" s="110"/>
      <c r="M319" s="110">
        <v>110000</v>
      </c>
      <c r="N319" s="110"/>
    </row>
    <row r="320" spans="1:14" ht="38.25" customHeight="1">
      <c r="A320" s="99" t="s">
        <v>287</v>
      </c>
      <c r="B320" s="107">
        <v>450000</v>
      </c>
      <c r="C320" s="110"/>
      <c r="D320" s="110"/>
      <c r="E320" s="110"/>
      <c r="F320" s="110"/>
      <c r="G320" s="110"/>
      <c r="H320" s="110"/>
      <c r="I320" s="110"/>
      <c r="J320" s="110"/>
      <c r="K320" s="110"/>
      <c r="L320" s="110"/>
      <c r="M320" s="110">
        <v>450000</v>
      </c>
      <c r="N320" s="110"/>
    </row>
    <row r="321" spans="1:14" ht="37.5" customHeight="1">
      <c r="A321" s="99" t="s">
        <v>288</v>
      </c>
      <c r="B321" s="107">
        <v>450000</v>
      </c>
      <c r="C321" s="110"/>
      <c r="D321" s="110"/>
      <c r="E321" s="110"/>
      <c r="F321" s="110"/>
      <c r="G321" s="110"/>
      <c r="H321" s="110"/>
      <c r="I321" s="110"/>
      <c r="J321" s="110"/>
      <c r="K321" s="110"/>
      <c r="L321" s="110"/>
      <c r="M321" s="110">
        <v>450000</v>
      </c>
      <c r="N321" s="110"/>
    </row>
    <row r="322" spans="1:14" s="40" customFormat="1" ht="40.5" customHeight="1">
      <c r="A322" s="99" t="s">
        <v>289</v>
      </c>
      <c r="B322" s="107">
        <v>464000</v>
      </c>
      <c r="C322" s="110"/>
      <c r="D322" s="110"/>
      <c r="E322" s="110"/>
      <c r="F322" s="110"/>
      <c r="G322" s="110"/>
      <c r="H322" s="110"/>
      <c r="I322" s="110"/>
      <c r="J322" s="110"/>
      <c r="K322" s="110"/>
      <c r="L322" s="110"/>
      <c r="M322" s="110">
        <v>464000</v>
      </c>
      <c r="N322" s="110"/>
    </row>
    <row r="323" spans="1:14" s="40" customFormat="1" ht="42.75" customHeight="1">
      <c r="A323" s="99" t="s">
        <v>290</v>
      </c>
      <c r="B323" s="107">
        <v>54000</v>
      </c>
      <c r="C323" s="110"/>
      <c r="D323" s="110"/>
      <c r="E323" s="110"/>
      <c r="F323" s="110"/>
      <c r="G323" s="110"/>
      <c r="H323" s="110">
        <v>54000</v>
      </c>
      <c r="I323" s="110"/>
      <c r="J323" s="110"/>
      <c r="K323" s="110"/>
      <c r="L323" s="110"/>
      <c r="M323" s="110"/>
      <c r="N323" s="110"/>
    </row>
    <row r="324" spans="1:15" s="14" customFormat="1" ht="40.5" customHeight="1">
      <c r="A324" s="99" t="s">
        <v>291</v>
      </c>
      <c r="B324" s="107">
        <v>150000</v>
      </c>
      <c r="C324" s="110"/>
      <c r="D324" s="110"/>
      <c r="E324" s="110"/>
      <c r="F324" s="110"/>
      <c r="G324" s="110"/>
      <c r="H324" s="110"/>
      <c r="I324" s="110">
        <v>150000</v>
      </c>
      <c r="J324" s="110"/>
      <c r="K324" s="110"/>
      <c r="L324" s="110"/>
      <c r="M324" s="110"/>
      <c r="N324" s="110"/>
      <c r="O324" s="60">
        <f>E317</f>
        <v>0</v>
      </c>
    </row>
    <row r="325" spans="1:15" s="14" customFormat="1" ht="40.5" customHeight="1">
      <c r="A325" s="191"/>
      <c r="B325" s="111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60"/>
    </row>
    <row r="326" spans="1:15" ht="21" customHeight="1">
      <c r="A326" s="170" t="s">
        <v>38</v>
      </c>
      <c r="B326" s="169"/>
      <c r="C326" s="169"/>
      <c r="D326" s="169"/>
      <c r="E326" s="167" t="s">
        <v>39</v>
      </c>
      <c r="F326" s="167"/>
      <c r="G326" s="167"/>
      <c r="H326" s="168" t="s">
        <v>38</v>
      </c>
      <c r="I326" s="168" t="s">
        <v>10</v>
      </c>
      <c r="J326" s="168"/>
      <c r="K326" s="169"/>
      <c r="L326" s="168" t="s">
        <v>40</v>
      </c>
      <c r="M326" s="168"/>
      <c r="N326" s="30"/>
      <c r="O326" s="60">
        <f>SUM(G318:N318)</f>
        <v>50000</v>
      </c>
    </row>
    <row r="327" spans="1:15" ht="19.5" customHeight="1">
      <c r="A327" s="170"/>
      <c r="B327" s="241" t="s">
        <v>46</v>
      </c>
      <c r="C327" s="241"/>
      <c r="D327" s="241"/>
      <c r="E327" s="167"/>
      <c r="F327" s="167"/>
      <c r="G327" s="168"/>
      <c r="H327" s="168"/>
      <c r="I327" s="241" t="s">
        <v>41</v>
      </c>
      <c r="J327" s="241"/>
      <c r="K327" s="241"/>
      <c r="L327" s="167"/>
      <c r="M327" s="167"/>
      <c r="N327" s="30"/>
      <c r="O327" s="60">
        <f>SUM(G319:N319)</f>
        <v>110000</v>
      </c>
    </row>
    <row r="328" spans="1:15" ht="23.25" customHeight="1">
      <c r="A328" s="170" t="s">
        <v>42</v>
      </c>
      <c r="B328" s="242" t="s">
        <v>43</v>
      </c>
      <c r="C328" s="242"/>
      <c r="D328" s="242"/>
      <c r="E328" s="167"/>
      <c r="F328" s="167"/>
      <c r="G328" s="168"/>
      <c r="H328" s="168" t="s">
        <v>42</v>
      </c>
      <c r="I328" s="242" t="s">
        <v>44</v>
      </c>
      <c r="J328" s="242"/>
      <c r="K328" s="242"/>
      <c r="L328" s="171"/>
      <c r="M328" s="171"/>
      <c r="N328" s="30"/>
      <c r="O328" s="60">
        <f>SUM(G320:N320)</f>
        <v>450000</v>
      </c>
    </row>
    <row r="329" spans="1:15" s="14" customFormat="1" ht="32.25" customHeight="1">
      <c r="A329" s="243" t="s">
        <v>0</v>
      </c>
      <c r="B329" s="102" t="s">
        <v>1</v>
      </c>
      <c r="C329" s="259" t="s">
        <v>3</v>
      </c>
      <c r="D329" s="260"/>
      <c r="E329" s="261"/>
      <c r="F329" s="259" t="s">
        <v>4</v>
      </c>
      <c r="G329" s="260"/>
      <c r="H329" s="261"/>
      <c r="I329" s="259" t="s">
        <v>5</v>
      </c>
      <c r="J329" s="260"/>
      <c r="K329" s="261"/>
      <c r="L329" s="259" t="s">
        <v>6</v>
      </c>
      <c r="M329" s="260"/>
      <c r="N329" s="261"/>
      <c r="O329" s="60">
        <f>E321</f>
        <v>0</v>
      </c>
    </row>
    <row r="330" spans="1:15" s="14" customFormat="1" ht="27" customHeight="1">
      <c r="A330" s="244"/>
      <c r="B330" s="102" t="s">
        <v>2</v>
      </c>
      <c r="C330" s="103" t="s">
        <v>180</v>
      </c>
      <c r="D330" s="103" t="s">
        <v>181</v>
      </c>
      <c r="E330" s="103" t="s">
        <v>182</v>
      </c>
      <c r="F330" s="103" t="s">
        <v>183</v>
      </c>
      <c r="G330" s="103" t="s">
        <v>184</v>
      </c>
      <c r="H330" s="104" t="s">
        <v>185</v>
      </c>
      <c r="I330" s="103" t="s">
        <v>186</v>
      </c>
      <c r="J330" s="103" t="s">
        <v>187</v>
      </c>
      <c r="K330" s="103" t="s">
        <v>188</v>
      </c>
      <c r="L330" s="103" t="s">
        <v>189</v>
      </c>
      <c r="M330" s="103" t="s">
        <v>190</v>
      </c>
      <c r="N330" s="103" t="s">
        <v>191</v>
      </c>
      <c r="O330" s="60">
        <f>E322</f>
        <v>0</v>
      </c>
    </row>
    <row r="331" spans="1:15" ht="40.5" customHeight="1">
      <c r="A331" s="99" t="s">
        <v>292</v>
      </c>
      <c r="B331" s="107">
        <v>66000</v>
      </c>
      <c r="C331" s="110"/>
      <c r="D331" s="110"/>
      <c r="E331" s="110"/>
      <c r="F331" s="110"/>
      <c r="G331" s="110"/>
      <c r="H331" s="110">
        <v>66000</v>
      </c>
      <c r="I331" s="110"/>
      <c r="J331" s="110"/>
      <c r="K331" s="110"/>
      <c r="L331" s="110"/>
      <c r="M331" s="110"/>
      <c r="N331" s="110"/>
      <c r="O331" s="60" t="e">
        <f>#REF!</f>
        <v>#REF!</v>
      </c>
    </row>
    <row r="332" spans="1:15" ht="40.5" customHeight="1">
      <c r="A332" s="99" t="s">
        <v>293</v>
      </c>
      <c r="B332" s="107">
        <v>300000</v>
      </c>
      <c r="C332" s="110"/>
      <c r="D332" s="110"/>
      <c r="E332" s="110"/>
      <c r="F332" s="110"/>
      <c r="G332" s="110"/>
      <c r="H332" s="110">
        <v>300000</v>
      </c>
      <c r="I332" s="110"/>
      <c r="J332" s="110"/>
      <c r="K332" s="110"/>
      <c r="L332" s="110"/>
      <c r="M332" s="110"/>
      <c r="N332" s="110"/>
      <c r="O332" s="60" t="e">
        <f>#REF!</f>
        <v>#REF!</v>
      </c>
    </row>
    <row r="333" spans="1:15" ht="41.25" customHeight="1">
      <c r="A333" s="99" t="s">
        <v>294</v>
      </c>
      <c r="B333" s="107">
        <v>100000</v>
      </c>
      <c r="C333" s="110"/>
      <c r="D333" s="110"/>
      <c r="E333" s="110"/>
      <c r="F333" s="110"/>
      <c r="G333" s="110"/>
      <c r="H333" s="110">
        <v>100000</v>
      </c>
      <c r="I333" s="110"/>
      <c r="J333" s="110"/>
      <c r="K333" s="110"/>
      <c r="L333" s="110"/>
      <c r="M333" s="110"/>
      <c r="N333" s="110"/>
      <c r="O333" s="60"/>
    </row>
    <row r="334" spans="1:14" ht="39.75" customHeight="1">
      <c r="A334" s="99" t="s">
        <v>295</v>
      </c>
      <c r="B334" s="107">
        <v>100000</v>
      </c>
      <c r="C334" s="110"/>
      <c r="D334" s="110"/>
      <c r="E334" s="110"/>
      <c r="F334" s="110"/>
      <c r="G334" s="110"/>
      <c r="H334" s="110"/>
      <c r="I334" s="110">
        <v>100000</v>
      </c>
      <c r="J334" s="110"/>
      <c r="K334" s="110"/>
      <c r="L334" s="110"/>
      <c r="M334" s="110"/>
      <c r="N334" s="110"/>
    </row>
    <row r="335" spans="1:14" ht="36" customHeight="1">
      <c r="A335" s="99" t="s">
        <v>296</v>
      </c>
      <c r="B335" s="107">
        <v>300000</v>
      </c>
      <c r="C335" s="110"/>
      <c r="D335" s="110"/>
      <c r="E335" s="110"/>
      <c r="F335" s="110"/>
      <c r="G335" s="110"/>
      <c r="H335" s="110"/>
      <c r="I335" s="110"/>
      <c r="J335" s="110">
        <v>300000</v>
      </c>
      <c r="K335" s="110"/>
      <c r="L335" s="110"/>
      <c r="M335" s="110"/>
      <c r="N335" s="110"/>
    </row>
    <row r="336" spans="1:14" ht="37.5" customHeight="1">
      <c r="A336" s="99" t="s">
        <v>297</v>
      </c>
      <c r="B336" s="107">
        <v>100000</v>
      </c>
      <c r="C336" s="110"/>
      <c r="D336" s="110"/>
      <c r="E336" s="110"/>
      <c r="F336" s="110"/>
      <c r="G336" s="110"/>
      <c r="H336" s="110"/>
      <c r="I336" s="110"/>
      <c r="J336" s="110">
        <v>100000</v>
      </c>
      <c r="K336" s="110"/>
      <c r="L336" s="110"/>
      <c r="M336" s="110"/>
      <c r="N336" s="110"/>
    </row>
    <row r="337" spans="1:14" s="40" customFormat="1" ht="38.25" customHeight="1">
      <c r="A337" s="99" t="s">
        <v>298</v>
      </c>
      <c r="B337" s="107">
        <v>300000</v>
      </c>
      <c r="C337" s="110"/>
      <c r="D337" s="110"/>
      <c r="E337" s="110"/>
      <c r="F337" s="110"/>
      <c r="G337" s="110"/>
      <c r="H337" s="164"/>
      <c r="I337" s="110"/>
      <c r="J337" s="110">
        <v>300000</v>
      </c>
      <c r="K337" s="110"/>
      <c r="L337" s="110"/>
      <c r="M337" s="110"/>
      <c r="N337" s="110"/>
    </row>
    <row r="338" spans="1:14" s="40" customFormat="1" ht="42" customHeight="1">
      <c r="A338" s="99" t="s">
        <v>299</v>
      </c>
      <c r="B338" s="107">
        <v>100000</v>
      </c>
      <c r="C338" s="110"/>
      <c r="D338" s="110"/>
      <c r="E338" s="110"/>
      <c r="F338" s="110"/>
      <c r="G338" s="110"/>
      <c r="H338" s="110"/>
      <c r="I338" s="110"/>
      <c r="J338" s="110">
        <v>100000</v>
      </c>
      <c r="K338" s="110"/>
      <c r="L338" s="110"/>
      <c r="M338" s="110"/>
      <c r="N338" s="110"/>
    </row>
    <row r="339" spans="1:15" ht="58.5" customHeight="1">
      <c r="A339" s="99" t="s">
        <v>300</v>
      </c>
      <c r="B339" s="107">
        <v>100000</v>
      </c>
      <c r="C339" s="110"/>
      <c r="D339" s="110"/>
      <c r="E339" s="110"/>
      <c r="F339" s="110"/>
      <c r="G339" s="110"/>
      <c r="H339" s="110"/>
      <c r="I339" s="110"/>
      <c r="J339" s="110">
        <v>100000</v>
      </c>
      <c r="K339" s="110"/>
      <c r="L339" s="110"/>
      <c r="M339" s="110"/>
      <c r="N339" s="110"/>
      <c r="O339" s="60" t="e">
        <f>#REF!</f>
        <v>#REF!</v>
      </c>
    </row>
    <row r="340" spans="1:15" ht="40.5" customHeight="1">
      <c r="A340" s="99" t="s">
        <v>301</v>
      </c>
      <c r="B340" s="107">
        <v>300000</v>
      </c>
      <c r="C340" s="110"/>
      <c r="D340" s="110"/>
      <c r="E340" s="110"/>
      <c r="F340" s="110"/>
      <c r="G340" s="110"/>
      <c r="H340" s="110"/>
      <c r="I340" s="110"/>
      <c r="J340" s="110">
        <v>300000</v>
      </c>
      <c r="K340" s="110"/>
      <c r="L340" s="110"/>
      <c r="M340" s="110"/>
      <c r="N340" s="110"/>
      <c r="O340" s="60">
        <f>SUM(G332:N332)</f>
        <v>300000</v>
      </c>
    </row>
    <row r="341" spans="1:15" ht="27" customHeight="1">
      <c r="A341" s="191"/>
      <c r="B341" s="111"/>
      <c r="C341" s="112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2"/>
      <c r="O341" s="60"/>
    </row>
    <row r="342" spans="1:15" ht="21" customHeight="1">
      <c r="A342" s="170" t="s">
        <v>38</v>
      </c>
      <c r="B342" s="169"/>
      <c r="C342" s="169"/>
      <c r="D342" s="169"/>
      <c r="E342" s="167" t="s">
        <v>39</v>
      </c>
      <c r="F342" s="167"/>
      <c r="G342" s="167"/>
      <c r="H342" s="168" t="s">
        <v>38</v>
      </c>
      <c r="I342" s="168" t="s">
        <v>10</v>
      </c>
      <c r="J342" s="168"/>
      <c r="K342" s="169"/>
      <c r="L342" s="168" t="s">
        <v>40</v>
      </c>
      <c r="M342" s="168"/>
      <c r="N342" s="30"/>
      <c r="O342" s="60">
        <v>100000</v>
      </c>
    </row>
    <row r="343" spans="1:15" ht="20.25" customHeight="1">
      <c r="A343" s="170"/>
      <c r="B343" s="241" t="s">
        <v>46</v>
      </c>
      <c r="C343" s="241"/>
      <c r="D343" s="241"/>
      <c r="E343" s="167"/>
      <c r="F343" s="167"/>
      <c r="G343" s="168"/>
      <c r="H343" s="168"/>
      <c r="I343" s="241" t="s">
        <v>41</v>
      </c>
      <c r="J343" s="241"/>
      <c r="K343" s="241"/>
      <c r="L343" s="167"/>
      <c r="M343" s="167"/>
      <c r="N343" s="30"/>
      <c r="O343" s="60">
        <v>100000</v>
      </c>
    </row>
    <row r="344" spans="1:15" ht="19.5" customHeight="1">
      <c r="A344" s="170" t="s">
        <v>42</v>
      </c>
      <c r="B344" s="242" t="s">
        <v>43</v>
      </c>
      <c r="C344" s="242"/>
      <c r="D344" s="242"/>
      <c r="E344" s="167"/>
      <c r="F344" s="167"/>
      <c r="G344" s="168"/>
      <c r="H344" s="168" t="s">
        <v>42</v>
      </c>
      <c r="I344" s="242" t="s">
        <v>44</v>
      </c>
      <c r="J344" s="242"/>
      <c r="K344" s="242"/>
      <c r="L344" s="171"/>
      <c r="M344" s="171"/>
      <c r="N344" s="30"/>
      <c r="O344" s="60">
        <f>SUM(H335:N335)</f>
        <v>300000</v>
      </c>
    </row>
    <row r="345" spans="1:15" ht="21.75" customHeight="1">
      <c r="A345" s="243" t="s">
        <v>0</v>
      </c>
      <c r="B345" s="102" t="s">
        <v>1</v>
      </c>
      <c r="C345" s="259" t="s">
        <v>3</v>
      </c>
      <c r="D345" s="260"/>
      <c r="E345" s="261"/>
      <c r="F345" s="259" t="s">
        <v>4</v>
      </c>
      <c r="G345" s="260"/>
      <c r="H345" s="261"/>
      <c r="I345" s="259" t="s">
        <v>5</v>
      </c>
      <c r="J345" s="260"/>
      <c r="K345" s="261"/>
      <c r="L345" s="259" t="s">
        <v>6</v>
      </c>
      <c r="M345" s="260"/>
      <c r="N345" s="261"/>
      <c r="O345" s="60">
        <f>SUM(H336:N336)</f>
        <v>100000</v>
      </c>
    </row>
    <row r="346" spans="1:15" ht="21.75" customHeight="1">
      <c r="A346" s="244"/>
      <c r="B346" s="102" t="s">
        <v>2</v>
      </c>
      <c r="C346" s="103" t="s">
        <v>180</v>
      </c>
      <c r="D346" s="103" t="s">
        <v>181</v>
      </c>
      <c r="E346" s="103" t="s">
        <v>182</v>
      </c>
      <c r="F346" s="103" t="s">
        <v>183</v>
      </c>
      <c r="G346" s="103" t="s">
        <v>184</v>
      </c>
      <c r="H346" s="104" t="s">
        <v>185</v>
      </c>
      <c r="I346" s="103" t="s">
        <v>186</v>
      </c>
      <c r="J346" s="103" t="s">
        <v>187</v>
      </c>
      <c r="K346" s="103" t="s">
        <v>188</v>
      </c>
      <c r="L346" s="103" t="s">
        <v>189</v>
      </c>
      <c r="M346" s="103" t="s">
        <v>190</v>
      </c>
      <c r="N346" s="103" t="s">
        <v>191</v>
      </c>
      <c r="O346" s="60">
        <f>SUM(G337:N337)</f>
        <v>300000</v>
      </c>
    </row>
    <row r="347" spans="1:15" ht="40.5" customHeight="1">
      <c r="A347" s="99" t="s">
        <v>302</v>
      </c>
      <c r="B347" s="107">
        <v>50000</v>
      </c>
      <c r="C347" s="110"/>
      <c r="D347" s="110"/>
      <c r="E347" s="110"/>
      <c r="F347" s="110"/>
      <c r="G347" s="110"/>
      <c r="H347" s="110"/>
      <c r="I347" s="110"/>
      <c r="J347" s="110"/>
      <c r="K347" s="110"/>
      <c r="L347" s="110">
        <v>50000</v>
      </c>
      <c r="M347" s="110"/>
      <c r="N347" s="110"/>
      <c r="O347" s="60">
        <f>SUM(G339:N339)</f>
        <v>100000</v>
      </c>
    </row>
    <row r="348" spans="1:15" ht="55.5" customHeight="1">
      <c r="A348" s="99" t="s">
        <v>303</v>
      </c>
      <c r="B348" s="107">
        <v>500000</v>
      </c>
      <c r="C348" s="110"/>
      <c r="D348" s="110"/>
      <c r="E348" s="110"/>
      <c r="F348" s="110"/>
      <c r="G348" s="110"/>
      <c r="H348" s="110"/>
      <c r="I348" s="110"/>
      <c r="J348" s="110"/>
      <c r="K348" s="110"/>
      <c r="L348" s="110">
        <v>500000</v>
      </c>
      <c r="M348" s="110"/>
      <c r="N348" s="110"/>
      <c r="O348" s="60" t="e">
        <f>SUM(#REF!)</f>
        <v>#REF!</v>
      </c>
    </row>
    <row r="349" spans="1:15" ht="55.5" customHeight="1">
      <c r="A349" s="99" t="s">
        <v>304</v>
      </c>
      <c r="B349" s="107">
        <v>222000</v>
      </c>
      <c r="C349" s="110"/>
      <c r="D349" s="110"/>
      <c r="E349" s="110"/>
      <c r="F349" s="110"/>
      <c r="G349" s="110"/>
      <c r="H349" s="110"/>
      <c r="I349" s="110"/>
      <c r="J349" s="110"/>
      <c r="K349" s="110"/>
      <c r="L349" s="110">
        <v>222000</v>
      </c>
      <c r="M349" s="110"/>
      <c r="N349" s="110"/>
      <c r="O349" s="60"/>
    </row>
    <row r="350" spans="1:14" ht="44.25" customHeight="1">
      <c r="A350" s="99" t="s">
        <v>305</v>
      </c>
      <c r="B350" s="107">
        <v>200000</v>
      </c>
      <c r="C350" s="110"/>
      <c r="D350" s="110"/>
      <c r="E350" s="110"/>
      <c r="F350" s="110"/>
      <c r="G350" s="110"/>
      <c r="H350" s="110"/>
      <c r="I350" s="110"/>
      <c r="J350" s="110"/>
      <c r="K350" s="110"/>
      <c r="L350" s="110">
        <v>200000</v>
      </c>
      <c r="M350" s="110"/>
      <c r="N350" s="110"/>
    </row>
    <row r="351" spans="1:14" ht="36" customHeight="1">
      <c r="A351" s="99" t="s">
        <v>306</v>
      </c>
      <c r="B351" s="107">
        <v>43000</v>
      </c>
      <c r="C351" s="110"/>
      <c r="D351" s="110"/>
      <c r="E351" s="110"/>
      <c r="F351" s="110">
        <v>43000</v>
      </c>
      <c r="G351" s="110"/>
      <c r="H351" s="110"/>
      <c r="I351" s="110"/>
      <c r="J351" s="110"/>
      <c r="K351" s="110"/>
      <c r="L351" s="110"/>
      <c r="M351" s="110"/>
      <c r="N351" s="110"/>
    </row>
    <row r="352" spans="1:14" ht="22.5" customHeight="1">
      <c r="A352" s="99" t="s">
        <v>307</v>
      </c>
      <c r="B352" s="107">
        <v>80000</v>
      </c>
      <c r="C352" s="110"/>
      <c r="D352" s="110"/>
      <c r="E352" s="110"/>
      <c r="F352" s="110"/>
      <c r="G352" s="110"/>
      <c r="H352" s="110"/>
      <c r="I352" s="110"/>
      <c r="J352" s="110"/>
      <c r="K352" s="110"/>
      <c r="L352" s="110"/>
      <c r="M352" s="110">
        <v>80000</v>
      </c>
      <c r="N352" s="110"/>
    </row>
    <row r="353" spans="1:14" s="40" customFormat="1" ht="42" customHeight="1">
      <c r="A353" s="99" t="s">
        <v>308</v>
      </c>
      <c r="B353" s="107">
        <v>140000</v>
      </c>
      <c r="C353" s="110"/>
      <c r="D353" s="110"/>
      <c r="E353" s="110"/>
      <c r="F353" s="110"/>
      <c r="G353" s="110"/>
      <c r="H353" s="110"/>
      <c r="I353" s="110"/>
      <c r="J353" s="110"/>
      <c r="K353" s="110"/>
      <c r="L353" s="110"/>
      <c r="M353" s="110">
        <v>140000</v>
      </c>
      <c r="N353" s="110"/>
    </row>
    <row r="354" spans="1:14" s="40" customFormat="1" ht="20.25" customHeight="1">
      <c r="A354" s="99" t="s">
        <v>309</v>
      </c>
      <c r="B354" s="107">
        <v>500000</v>
      </c>
      <c r="C354" s="110"/>
      <c r="D354" s="110"/>
      <c r="E354" s="110"/>
      <c r="F354" s="110"/>
      <c r="G354" s="110"/>
      <c r="H354" s="110"/>
      <c r="I354" s="110"/>
      <c r="J354" s="110"/>
      <c r="K354" s="110"/>
      <c r="L354" s="110"/>
      <c r="M354" s="110">
        <v>500000</v>
      </c>
      <c r="N354" s="110"/>
    </row>
    <row r="355" spans="1:15" ht="44.25" customHeight="1">
      <c r="A355" s="99" t="s">
        <v>310</v>
      </c>
      <c r="B355" s="107">
        <v>100000</v>
      </c>
      <c r="C355" s="110"/>
      <c r="D355" s="110">
        <v>100000</v>
      </c>
      <c r="E355" s="110"/>
      <c r="F355" s="110"/>
      <c r="G355" s="110"/>
      <c r="H355" s="110"/>
      <c r="I355" s="110"/>
      <c r="J355" s="110"/>
      <c r="K355" s="110"/>
      <c r="L355" s="110"/>
      <c r="M355" s="110"/>
      <c r="N355" s="110"/>
      <c r="O355" s="60" t="e">
        <f>SUM(#REF!)</f>
        <v>#REF!</v>
      </c>
    </row>
    <row r="356" spans="1:15" ht="40.5" customHeight="1">
      <c r="A356" s="99" t="s">
        <v>311</v>
      </c>
      <c r="B356" s="107">
        <v>500000</v>
      </c>
      <c r="C356" s="110"/>
      <c r="D356" s="110"/>
      <c r="E356" s="110">
        <v>500000</v>
      </c>
      <c r="F356" s="110"/>
      <c r="G356" s="110"/>
      <c r="H356" s="110"/>
      <c r="I356" s="110"/>
      <c r="J356" s="110"/>
      <c r="K356" s="110"/>
      <c r="L356" s="110"/>
      <c r="M356" s="110"/>
      <c r="N356" s="110"/>
      <c r="O356" s="60">
        <f>SUM(G348:N348)</f>
        <v>500000</v>
      </c>
    </row>
    <row r="357" spans="1:15" ht="40.5" customHeight="1">
      <c r="A357" s="99" t="s">
        <v>312</v>
      </c>
      <c r="B357" s="107">
        <v>100000</v>
      </c>
      <c r="C357" s="110"/>
      <c r="D357" s="110"/>
      <c r="E357" s="110"/>
      <c r="F357" s="110"/>
      <c r="G357" s="110"/>
      <c r="H357" s="110"/>
      <c r="I357" s="110"/>
      <c r="J357" s="110"/>
      <c r="K357" s="110"/>
      <c r="L357" s="110">
        <v>100000</v>
      </c>
      <c r="M357" s="110"/>
      <c r="N357" s="110"/>
      <c r="O357" s="60">
        <f>SUM(G349:N349)</f>
        <v>222000</v>
      </c>
    </row>
    <row r="358" spans="1:15" ht="23.25" customHeight="1">
      <c r="A358" s="191"/>
      <c r="B358" s="111"/>
      <c r="C358" s="112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2"/>
      <c r="O358" s="60"/>
    </row>
    <row r="359" spans="1:15" ht="21" customHeight="1">
      <c r="A359" s="170" t="s">
        <v>38</v>
      </c>
      <c r="B359" s="169"/>
      <c r="C359" s="169"/>
      <c r="D359" s="169"/>
      <c r="E359" s="167" t="s">
        <v>39</v>
      </c>
      <c r="F359" s="167"/>
      <c r="G359" s="167"/>
      <c r="H359" s="168" t="s">
        <v>38</v>
      </c>
      <c r="I359" s="168" t="s">
        <v>10</v>
      </c>
      <c r="J359" s="168"/>
      <c r="K359" s="169"/>
      <c r="L359" s="168" t="s">
        <v>40</v>
      </c>
      <c r="M359" s="168"/>
      <c r="N359" s="30"/>
      <c r="O359" s="60">
        <v>100000</v>
      </c>
    </row>
    <row r="360" spans="1:15" ht="17.25" customHeight="1">
      <c r="A360" s="170"/>
      <c r="B360" s="241" t="s">
        <v>46</v>
      </c>
      <c r="C360" s="241"/>
      <c r="D360" s="241"/>
      <c r="E360" s="167"/>
      <c r="F360" s="167"/>
      <c r="G360" s="168"/>
      <c r="H360" s="168"/>
      <c r="I360" s="241" t="s">
        <v>41</v>
      </c>
      <c r="J360" s="241"/>
      <c r="K360" s="241"/>
      <c r="L360" s="167"/>
      <c r="M360" s="167"/>
      <c r="N360" s="30"/>
      <c r="O360" s="60">
        <v>100000</v>
      </c>
    </row>
    <row r="361" spans="1:15" ht="18" customHeight="1">
      <c r="A361" s="170" t="s">
        <v>42</v>
      </c>
      <c r="B361" s="242" t="s">
        <v>43</v>
      </c>
      <c r="C361" s="242"/>
      <c r="D361" s="242"/>
      <c r="E361" s="167"/>
      <c r="F361" s="167"/>
      <c r="G361" s="168"/>
      <c r="H361" s="168" t="s">
        <v>42</v>
      </c>
      <c r="I361" s="242" t="s">
        <v>44</v>
      </c>
      <c r="J361" s="242"/>
      <c r="K361" s="242"/>
      <c r="L361" s="171"/>
      <c r="M361" s="171"/>
      <c r="N361" s="30"/>
      <c r="O361" s="60">
        <f>SUM(H349:N349)</f>
        <v>222000</v>
      </c>
    </row>
    <row r="362" spans="1:15" ht="17.25" customHeight="1">
      <c r="A362" s="264" t="s">
        <v>114</v>
      </c>
      <c r="B362" s="264"/>
      <c r="C362" s="264"/>
      <c r="D362" s="264"/>
      <c r="E362" s="264"/>
      <c r="F362" s="264"/>
      <c r="G362" s="264"/>
      <c r="H362" s="264"/>
      <c r="I362" s="264"/>
      <c r="J362" s="264"/>
      <c r="K362" s="264"/>
      <c r="L362" s="264"/>
      <c r="M362" s="264"/>
      <c r="N362" s="264"/>
      <c r="O362" s="60"/>
    </row>
    <row r="363" spans="1:15" ht="21.75" customHeight="1">
      <c r="A363" s="265" t="s">
        <v>388</v>
      </c>
      <c r="B363" s="265"/>
      <c r="C363" s="265"/>
      <c r="D363" s="265"/>
      <c r="E363" s="265"/>
      <c r="F363" s="265"/>
      <c r="G363" s="265"/>
      <c r="H363" s="265"/>
      <c r="I363" s="265"/>
      <c r="J363" s="265"/>
      <c r="K363" s="265"/>
      <c r="L363" s="265"/>
      <c r="M363" s="265"/>
      <c r="N363" s="265"/>
      <c r="O363" s="60"/>
    </row>
    <row r="364" spans="1:15" ht="17.25" customHeight="1">
      <c r="A364" s="243" t="s">
        <v>0</v>
      </c>
      <c r="B364" s="78" t="s">
        <v>1</v>
      </c>
      <c r="C364" s="251" t="s">
        <v>3</v>
      </c>
      <c r="D364" s="252"/>
      <c r="E364" s="253"/>
      <c r="F364" s="251" t="s">
        <v>11</v>
      </c>
      <c r="G364" s="252"/>
      <c r="H364" s="253"/>
      <c r="I364" s="251" t="s">
        <v>12</v>
      </c>
      <c r="J364" s="252"/>
      <c r="K364" s="253"/>
      <c r="L364" s="251" t="s">
        <v>13</v>
      </c>
      <c r="M364" s="252"/>
      <c r="N364" s="253"/>
      <c r="O364" s="60"/>
    </row>
    <row r="365" spans="1:14" ht="17.25" customHeight="1">
      <c r="A365" s="244"/>
      <c r="B365" s="78" t="s">
        <v>2</v>
      </c>
      <c r="C365" s="103" t="s">
        <v>180</v>
      </c>
      <c r="D365" s="103" t="s">
        <v>181</v>
      </c>
      <c r="E365" s="103" t="s">
        <v>182</v>
      </c>
      <c r="F365" s="103" t="s">
        <v>183</v>
      </c>
      <c r="G365" s="103" t="s">
        <v>184</v>
      </c>
      <c r="H365" s="104" t="s">
        <v>185</v>
      </c>
      <c r="I365" s="103" t="s">
        <v>186</v>
      </c>
      <c r="J365" s="103" t="s">
        <v>187</v>
      </c>
      <c r="K365" s="103" t="s">
        <v>188</v>
      </c>
      <c r="L365" s="103" t="s">
        <v>189</v>
      </c>
      <c r="M365" s="103" t="s">
        <v>190</v>
      </c>
      <c r="N365" s="103" t="s">
        <v>191</v>
      </c>
    </row>
    <row r="366" spans="1:15" ht="20.25" customHeight="1">
      <c r="A366" s="162" t="s">
        <v>28</v>
      </c>
      <c r="B366" s="100">
        <v>2402559</v>
      </c>
      <c r="C366" s="100">
        <f>C367+C372+C410</f>
        <v>126635</v>
      </c>
      <c r="D366" s="100">
        <f>D367+D372+D410</f>
        <v>145135</v>
      </c>
      <c r="E366" s="100">
        <f>E367+E372+E410</f>
        <v>287558</v>
      </c>
      <c r="F366" s="100">
        <f>F367+F372+F410</f>
        <v>205135</v>
      </c>
      <c r="G366" s="100">
        <f>G367+G372+G410</f>
        <v>126635</v>
      </c>
      <c r="H366" s="100">
        <f>H367+H372+H410</f>
        <v>237135</v>
      </c>
      <c r="I366" s="100">
        <f>I367+I372+I410</f>
        <v>251635</v>
      </c>
      <c r="J366" s="100">
        <f>J367+J372+J410</f>
        <v>305135</v>
      </c>
      <c r="K366" s="100">
        <f>K367+K372+K410</f>
        <v>226635</v>
      </c>
      <c r="L366" s="100">
        <f>L367+L372+L410</f>
        <v>144635</v>
      </c>
      <c r="M366" s="100">
        <f>M367+M372+M410</f>
        <v>126635</v>
      </c>
      <c r="N366" s="100">
        <f>N367+N372+N410</f>
        <v>219651</v>
      </c>
      <c r="O366" s="60">
        <f>C366+D366+E366+F366+G366+H366+I366+J366+K366+L366+M366+N366</f>
        <v>2402559</v>
      </c>
    </row>
    <row r="367" spans="1:15" ht="20.25" customHeight="1">
      <c r="A367" s="115" t="s">
        <v>313</v>
      </c>
      <c r="B367" s="97">
        <v>969636</v>
      </c>
      <c r="C367" s="97">
        <f>C368+C369+C370+C371</f>
        <v>80803</v>
      </c>
      <c r="D367" s="97">
        <f aca="true" t="shared" si="33" ref="D367:N367">D368+D369+D370+D371</f>
        <v>80803</v>
      </c>
      <c r="E367" s="97">
        <f t="shared" si="33"/>
        <v>80803</v>
      </c>
      <c r="F367" s="97">
        <f t="shared" si="33"/>
        <v>80803</v>
      </c>
      <c r="G367" s="97">
        <f t="shared" si="33"/>
        <v>80803</v>
      </c>
      <c r="H367" s="97">
        <f t="shared" si="33"/>
        <v>80803</v>
      </c>
      <c r="I367" s="97">
        <f t="shared" si="33"/>
        <v>80803</v>
      </c>
      <c r="J367" s="97">
        <f t="shared" si="33"/>
        <v>80803</v>
      </c>
      <c r="K367" s="97">
        <f t="shared" si="33"/>
        <v>80803</v>
      </c>
      <c r="L367" s="97">
        <f t="shared" si="33"/>
        <v>80803</v>
      </c>
      <c r="M367" s="97">
        <f t="shared" si="33"/>
        <v>80803</v>
      </c>
      <c r="N367" s="97">
        <f t="shared" si="33"/>
        <v>80803</v>
      </c>
      <c r="O367" s="60">
        <f aca="true" t="shared" si="34" ref="O367:O384">C367+D367+E367+F367+G367+H367+I367+J367+K367+L367+M367+N367</f>
        <v>969636</v>
      </c>
    </row>
    <row r="368" spans="1:15" ht="20.25" customHeight="1">
      <c r="A368" s="114" t="s">
        <v>233</v>
      </c>
      <c r="B368" s="100">
        <v>413400</v>
      </c>
      <c r="C368" s="97">
        <v>34450</v>
      </c>
      <c r="D368" s="97">
        <v>34450</v>
      </c>
      <c r="E368" s="97">
        <v>34450</v>
      </c>
      <c r="F368" s="97">
        <v>34450</v>
      </c>
      <c r="G368" s="97">
        <v>34450</v>
      </c>
      <c r="H368" s="97">
        <v>34450</v>
      </c>
      <c r="I368" s="97">
        <v>34450</v>
      </c>
      <c r="J368" s="97">
        <v>34450</v>
      </c>
      <c r="K368" s="97">
        <v>34450</v>
      </c>
      <c r="L368" s="97">
        <v>34450</v>
      </c>
      <c r="M368" s="97">
        <v>34450</v>
      </c>
      <c r="N368" s="97">
        <v>34450</v>
      </c>
      <c r="O368" s="60">
        <f t="shared" si="34"/>
        <v>413400</v>
      </c>
    </row>
    <row r="369" spans="1:15" ht="20.25" customHeight="1">
      <c r="A369" s="114" t="s">
        <v>115</v>
      </c>
      <c r="B369" s="100">
        <v>42000</v>
      </c>
      <c r="C369" s="97">
        <v>3500</v>
      </c>
      <c r="D369" s="97">
        <v>3500</v>
      </c>
      <c r="E369" s="97">
        <v>3500</v>
      </c>
      <c r="F369" s="97">
        <v>3500</v>
      </c>
      <c r="G369" s="97">
        <v>3500</v>
      </c>
      <c r="H369" s="97">
        <v>3500</v>
      </c>
      <c r="I369" s="97">
        <v>3500</v>
      </c>
      <c r="J369" s="97">
        <v>3500</v>
      </c>
      <c r="K369" s="97">
        <v>3500</v>
      </c>
      <c r="L369" s="97">
        <v>3500</v>
      </c>
      <c r="M369" s="97">
        <v>3500</v>
      </c>
      <c r="N369" s="97">
        <v>3500</v>
      </c>
      <c r="O369" s="60">
        <f t="shared" si="34"/>
        <v>42000</v>
      </c>
    </row>
    <row r="370" spans="1:15" ht="20.25" customHeight="1">
      <c r="A370" s="114" t="s">
        <v>236</v>
      </c>
      <c r="B370" s="100">
        <v>466236</v>
      </c>
      <c r="C370" s="182">
        <v>38853</v>
      </c>
      <c r="D370" s="182">
        <v>38853</v>
      </c>
      <c r="E370" s="182">
        <v>38853</v>
      </c>
      <c r="F370" s="182">
        <v>38853</v>
      </c>
      <c r="G370" s="182">
        <v>38853</v>
      </c>
      <c r="H370" s="182">
        <v>38853</v>
      </c>
      <c r="I370" s="182">
        <v>38853</v>
      </c>
      <c r="J370" s="182">
        <v>38853</v>
      </c>
      <c r="K370" s="182">
        <v>38853</v>
      </c>
      <c r="L370" s="182">
        <v>38853</v>
      </c>
      <c r="M370" s="182">
        <v>38853</v>
      </c>
      <c r="N370" s="182">
        <v>38853</v>
      </c>
      <c r="O370" s="60">
        <f t="shared" si="34"/>
        <v>466236</v>
      </c>
    </row>
    <row r="371" spans="1:15" ht="20.25" customHeight="1">
      <c r="A371" s="114" t="s">
        <v>237</v>
      </c>
      <c r="B371" s="100">
        <v>48000</v>
      </c>
      <c r="C371" s="182">
        <v>4000</v>
      </c>
      <c r="D371" s="182">
        <v>4000</v>
      </c>
      <c r="E371" s="182">
        <v>4000</v>
      </c>
      <c r="F371" s="182">
        <v>4000</v>
      </c>
      <c r="G371" s="182">
        <v>4000</v>
      </c>
      <c r="H371" s="182">
        <v>4000</v>
      </c>
      <c r="I371" s="182">
        <v>4000</v>
      </c>
      <c r="J371" s="182">
        <v>4000</v>
      </c>
      <c r="K371" s="182">
        <v>4000</v>
      </c>
      <c r="L371" s="182">
        <v>4000</v>
      </c>
      <c r="M371" s="182">
        <v>4000</v>
      </c>
      <c r="N371" s="182">
        <v>4000</v>
      </c>
      <c r="O371" s="60">
        <f t="shared" si="34"/>
        <v>48000</v>
      </c>
    </row>
    <row r="372" spans="1:15" ht="18.75" customHeight="1">
      <c r="A372" s="118" t="s">
        <v>314</v>
      </c>
      <c r="B372" s="100">
        <v>1410923</v>
      </c>
      <c r="C372" s="100">
        <f>C373+C377+C405</f>
        <v>45832</v>
      </c>
      <c r="D372" s="100">
        <f>D373+D377+D405</f>
        <v>64332</v>
      </c>
      <c r="E372" s="100">
        <f>E373+E377+E405</f>
        <v>206755</v>
      </c>
      <c r="F372" s="100">
        <f>F373+F377+F405</f>
        <v>124332</v>
      </c>
      <c r="G372" s="100">
        <f>G373+G377+G405</f>
        <v>45832</v>
      </c>
      <c r="H372" s="100">
        <f>H373+H377+H405</f>
        <v>134332</v>
      </c>
      <c r="I372" s="100">
        <f>I373+I377+I405</f>
        <v>170832</v>
      </c>
      <c r="J372" s="100">
        <f>J373+J377+J405</f>
        <v>224332</v>
      </c>
      <c r="K372" s="100">
        <f>K373+K377+K405</f>
        <v>145832</v>
      </c>
      <c r="L372" s="100">
        <f>L373+L377+L405</f>
        <v>63832</v>
      </c>
      <c r="M372" s="100">
        <f>M373+M377+M405</f>
        <v>45832</v>
      </c>
      <c r="N372" s="100">
        <f>N373+N377+N405</f>
        <v>138848</v>
      </c>
      <c r="O372" s="60">
        <f t="shared" si="34"/>
        <v>1410923</v>
      </c>
    </row>
    <row r="373" spans="1:15" s="59" customFormat="1" ht="15" customHeight="1">
      <c r="A373" s="114" t="s">
        <v>226</v>
      </c>
      <c r="B373" s="101">
        <f>B374+B375+B376</f>
        <v>180923</v>
      </c>
      <c r="C373" s="101"/>
      <c r="D373" s="101">
        <f>D374+D375+D376</f>
        <v>3500</v>
      </c>
      <c r="E373" s="101">
        <f aca="true" t="shared" si="35" ref="E373:N373">E374+E375+E376</f>
        <v>110923</v>
      </c>
      <c r="F373" s="101">
        <f t="shared" si="35"/>
        <v>3500</v>
      </c>
      <c r="G373" s="101"/>
      <c r="H373" s="101">
        <f t="shared" si="35"/>
        <v>3500</v>
      </c>
      <c r="I373" s="101">
        <f t="shared" si="35"/>
        <v>25000</v>
      </c>
      <c r="J373" s="101">
        <f t="shared" si="35"/>
        <v>3500</v>
      </c>
      <c r="K373" s="101"/>
      <c r="L373" s="101">
        <f t="shared" si="35"/>
        <v>3000</v>
      </c>
      <c r="M373" s="101"/>
      <c r="N373" s="101">
        <f t="shared" si="35"/>
        <v>28000</v>
      </c>
      <c r="O373" s="60">
        <f t="shared" si="34"/>
        <v>180923</v>
      </c>
    </row>
    <row r="374" spans="1:15" s="59" customFormat="1" ht="39.75" customHeight="1">
      <c r="A374" s="84" t="s">
        <v>149</v>
      </c>
      <c r="B374" s="97">
        <v>110923</v>
      </c>
      <c r="C374" s="97"/>
      <c r="D374" s="97"/>
      <c r="E374" s="97">
        <v>110923</v>
      </c>
      <c r="F374" s="97"/>
      <c r="G374" s="97"/>
      <c r="H374" s="97"/>
      <c r="I374" s="97"/>
      <c r="J374" s="97"/>
      <c r="K374" s="97"/>
      <c r="L374" s="97"/>
      <c r="M374" s="97"/>
      <c r="N374" s="97"/>
      <c r="O374" s="60">
        <f t="shared" si="34"/>
        <v>110923</v>
      </c>
    </row>
    <row r="375" spans="1:15" s="15" customFormat="1" ht="37.5" customHeight="1">
      <c r="A375" s="114" t="s">
        <v>241</v>
      </c>
      <c r="B375" s="97">
        <v>20000</v>
      </c>
      <c r="C375" s="97"/>
      <c r="D375" s="97">
        <v>3500</v>
      </c>
      <c r="E375" s="97"/>
      <c r="F375" s="97">
        <v>3500</v>
      </c>
      <c r="G375" s="97"/>
      <c r="H375" s="97">
        <v>3500</v>
      </c>
      <c r="I375" s="97"/>
      <c r="J375" s="97">
        <v>3500</v>
      </c>
      <c r="K375" s="97"/>
      <c r="L375" s="97">
        <v>3000</v>
      </c>
      <c r="M375" s="97"/>
      <c r="N375" s="97">
        <v>3000</v>
      </c>
      <c r="O375" s="60">
        <f t="shared" si="34"/>
        <v>20000</v>
      </c>
    </row>
    <row r="376" spans="1:15" s="16" customFormat="1" ht="20.25" customHeight="1">
      <c r="A376" s="115" t="s">
        <v>243</v>
      </c>
      <c r="B376" s="97">
        <v>50000</v>
      </c>
      <c r="C376" s="116"/>
      <c r="D376" s="116"/>
      <c r="E376" s="116"/>
      <c r="F376" s="116"/>
      <c r="G376" s="117"/>
      <c r="H376" s="116"/>
      <c r="I376" s="116">
        <v>25000</v>
      </c>
      <c r="J376" s="116"/>
      <c r="K376" s="116"/>
      <c r="L376" s="116"/>
      <c r="M376" s="116"/>
      <c r="N376" s="116">
        <v>25000</v>
      </c>
      <c r="O376" s="60">
        <f t="shared" si="34"/>
        <v>50000</v>
      </c>
    </row>
    <row r="377" spans="1:15" s="17" customFormat="1" ht="20.25" customHeight="1">
      <c r="A377" s="118" t="s">
        <v>198</v>
      </c>
      <c r="B377" s="97">
        <f>B378+B379+B380+B381+B382+B389+B390+B391+B392+B393+B394+B395+B396+B397</f>
        <v>880000</v>
      </c>
      <c r="C377" s="116">
        <f>C378+C379+C380+C381+C382+C389+C390+C391+C392+C393+C394+C395+C396+C397</f>
        <v>33332</v>
      </c>
      <c r="D377" s="116">
        <f>D378+D379+D380+D381+D382+D389+D390+D391+D392+D393+D394+D395+D396+D397</f>
        <v>48332</v>
      </c>
      <c r="E377" s="116">
        <f>E378+E379+E380+E381+E382+E389+E390+E391+E392+E393+E394+E395+E396+E397</f>
        <v>33332</v>
      </c>
      <c r="F377" s="116">
        <f>F378+F379+F380+F381+F382+F389+F390+F391+F392+F393+F394+F395+F396+F397</f>
        <v>108332</v>
      </c>
      <c r="G377" s="116">
        <f>G378+G379+G380+G381+G382+G389+G390+G391+G392+G393+G394+G395+G396+G397</f>
        <v>33332</v>
      </c>
      <c r="H377" s="116">
        <f>H378+H379+H380+H381+H382+H389+H390+H391+H392+H393+H394+H395+H396+H397</f>
        <v>68332</v>
      </c>
      <c r="I377" s="116">
        <f>I378+I379+I380+I381+I382+I389+I390+I391+I392+I393+I394+I395+I396+I397</f>
        <v>133332</v>
      </c>
      <c r="J377" s="116">
        <f>J378+J379+J380+J381+J382+J389+J390+J391+J392+J393+J394+J395+J396+J397</f>
        <v>208332</v>
      </c>
      <c r="K377" s="116">
        <f>K378+K379+K380+K381+K382+K389+K390+K391+K392+K393+K394+K395+K396+K397</f>
        <v>83332</v>
      </c>
      <c r="L377" s="116">
        <f>L378+L379+L380+L381+L382+L389+L390+L391+L392+L393+L394+L395+L396+L397</f>
        <v>48332</v>
      </c>
      <c r="M377" s="116">
        <f>M378+M379+M380+M381+M382+M389+M390+M391+M392+M393+M394+M395+M396+M397</f>
        <v>33332</v>
      </c>
      <c r="N377" s="116">
        <f>N378+N379+N380+N381+N382+N389+N390+N391+N392+N393+N394+N395+N396+N397</f>
        <v>48348</v>
      </c>
      <c r="O377" s="60">
        <f t="shared" si="34"/>
        <v>880000</v>
      </c>
    </row>
    <row r="378" spans="1:15" s="17" customFormat="1" ht="20.25" customHeight="1">
      <c r="A378" s="120" t="s">
        <v>315</v>
      </c>
      <c r="B378" s="97">
        <v>300000</v>
      </c>
      <c r="C378" s="97">
        <v>25000</v>
      </c>
      <c r="D378" s="97">
        <v>25000</v>
      </c>
      <c r="E378" s="97">
        <v>25000</v>
      </c>
      <c r="F378" s="97">
        <v>25000</v>
      </c>
      <c r="G378" s="97">
        <v>25000</v>
      </c>
      <c r="H378" s="97">
        <v>25000</v>
      </c>
      <c r="I378" s="97">
        <v>25000</v>
      </c>
      <c r="J378" s="97">
        <v>25000</v>
      </c>
      <c r="K378" s="97">
        <v>25000</v>
      </c>
      <c r="L378" s="97">
        <v>25000</v>
      </c>
      <c r="M378" s="97">
        <v>25000</v>
      </c>
      <c r="N378" s="97">
        <v>25000</v>
      </c>
      <c r="O378" s="60">
        <f t="shared" si="34"/>
        <v>300000</v>
      </c>
    </row>
    <row r="379" spans="1:15" s="14" customFormat="1" ht="25.5" customHeight="1">
      <c r="A379" s="118" t="s">
        <v>211</v>
      </c>
      <c r="B379" s="97">
        <v>50000</v>
      </c>
      <c r="C379" s="97">
        <v>4166</v>
      </c>
      <c r="D379" s="97">
        <v>4166</v>
      </c>
      <c r="E379" s="97">
        <v>4166</v>
      </c>
      <c r="F379" s="97">
        <v>4166</v>
      </c>
      <c r="G379" s="97">
        <v>4166</v>
      </c>
      <c r="H379" s="97">
        <v>4166</v>
      </c>
      <c r="I379" s="97">
        <v>4166</v>
      </c>
      <c r="J379" s="97">
        <v>4166</v>
      </c>
      <c r="K379" s="97">
        <v>4166</v>
      </c>
      <c r="L379" s="97">
        <v>4166</v>
      </c>
      <c r="M379" s="97">
        <v>4166</v>
      </c>
      <c r="N379" s="97">
        <v>4174</v>
      </c>
      <c r="O379" s="60">
        <f t="shared" si="34"/>
        <v>50000</v>
      </c>
    </row>
    <row r="380" spans="1:15" s="14" customFormat="1" ht="40.5" customHeight="1">
      <c r="A380" s="114" t="s">
        <v>316</v>
      </c>
      <c r="B380" s="119">
        <v>30000</v>
      </c>
      <c r="C380" s="119"/>
      <c r="D380" s="119"/>
      <c r="E380" s="119"/>
      <c r="F380" s="119"/>
      <c r="G380" s="119"/>
      <c r="H380" s="119"/>
      <c r="I380" s="119"/>
      <c r="J380" s="119">
        <v>30000</v>
      </c>
      <c r="K380" s="119"/>
      <c r="L380" s="119"/>
      <c r="M380" s="119"/>
      <c r="N380" s="119"/>
      <c r="O380" s="60">
        <f t="shared" si="34"/>
        <v>30000</v>
      </c>
    </row>
    <row r="381" spans="1:15" s="16" customFormat="1" ht="38.25" customHeight="1">
      <c r="A381" s="114" t="s">
        <v>317</v>
      </c>
      <c r="B381" s="119">
        <v>30000</v>
      </c>
      <c r="C381" s="119"/>
      <c r="D381" s="119"/>
      <c r="E381" s="119"/>
      <c r="F381" s="119"/>
      <c r="G381" s="119"/>
      <c r="H381" s="119"/>
      <c r="I381" s="119">
        <v>30000</v>
      </c>
      <c r="J381" s="119"/>
      <c r="K381" s="119"/>
      <c r="L381" s="119"/>
      <c r="M381" s="119"/>
      <c r="N381" s="119"/>
      <c r="O381" s="60">
        <f t="shared" si="34"/>
        <v>30000</v>
      </c>
    </row>
    <row r="382" spans="1:15" s="14" customFormat="1" ht="22.5" customHeight="1">
      <c r="A382" s="114" t="s">
        <v>318</v>
      </c>
      <c r="B382" s="97">
        <v>50000</v>
      </c>
      <c r="C382" s="97"/>
      <c r="D382" s="97"/>
      <c r="E382" s="97"/>
      <c r="F382" s="97">
        <v>50000</v>
      </c>
      <c r="G382" s="97"/>
      <c r="H382" s="97"/>
      <c r="I382" s="97"/>
      <c r="J382" s="97"/>
      <c r="K382" s="97"/>
      <c r="L382" s="97"/>
      <c r="M382" s="97"/>
      <c r="N382" s="97"/>
      <c r="O382" s="60">
        <f t="shared" si="34"/>
        <v>50000</v>
      </c>
    </row>
    <row r="383" spans="1:15" s="14" customFormat="1" ht="14.25" customHeight="1">
      <c r="A383" s="188"/>
      <c r="B383" s="189"/>
      <c r="C383" s="189"/>
      <c r="D383" s="189"/>
      <c r="E383" s="189"/>
      <c r="F383" s="189"/>
      <c r="G383" s="189"/>
      <c r="H383" s="189"/>
      <c r="I383" s="189"/>
      <c r="J383" s="189"/>
      <c r="K383" s="189"/>
      <c r="L383" s="189"/>
      <c r="M383" s="189"/>
      <c r="N383" s="189"/>
      <c r="O383" s="60">
        <f t="shared" si="34"/>
        <v>0</v>
      </c>
    </row>
    <row r="384" spans="1:15" s="14" customFormat="1" ht="17.25" customHeight="1">
      <c r="A384" s="170" t="s">
        <v>38</v>
      </c>
      <c r="B384" s="169"/>
      <c r="C384" s="169"/>
      <c r="D384" s="169"/>
      <c r="E384" s="167" t="s">
        <v>39</v>
      </c>
      <c r="F384" s="167"/>
      <c r="G384" s="167"/>
      <c r="H384" s="168" t="s">
        <v>38</v>
      </c>
      <c r="I384" s="168" t="s">
        <v>10</v>
      </c>
      <c r="J384" s="168"/>
      <c r="K384" s="169"/>
      <c r="L384" s="168" t="s">
        <v>40</v>
      </c>
      <c r="M384" s="168"/>
      <c r="N384" s="173"/>
      <c r="O384" s="60" t="e">
        <f t="shared" si="34"/>
        <v>#VALUE!</v>
      </c>
    </row>
    <row r="385" spans="1:15" s="14" customFormat="1" ht="17.25" customHeight="1">
      <c r="A385" s="170"/>
      <c r="B385" s="241" t="s">
        <v>46</v>
      </c>
      <c r="C385" s="241"/>
      <c r="D385" s="241"/>
      <c r="E385" s="167"/>
      <c r="F385" s="167"/>
      <c r="G385" s="168"/>
      <c r="H385" s="168"/>
      <c r="I385" s="241" t="s">
        <v>41</v>
      </c>
      <c r="J385" s="241"/>
      <c r="K385" s="241"/>
      <c r="L385" s="167"/>
      <c r="M385" s="167"/>
      <c r="N385" s="173"/>
      <c r="O385" s="22">
        <f>SUM(C377:N377)</f>
        <v>880000</v>
      </c>
    </row>
    <row r="386" spans="1:15" s="6" customFormat="1" ht="20.25" customHeight="1">
      <c r="A386" s="170" t="s">
        <v>42</v>
      </c>
      <c r="B386" s="242" t="s">
        <v>43</v>
      </c>
      <c r="C386" s="242"/>
      <c r="D386" s="242"/>
      <c r="E386" s="167"/>
      <c r="F386" s="167"/>
      <c r="G386" s="168"/>
      <c r="H386" s="168" t="s">
        <v>42</v>
      </c>
      <c r="I386" s="242" t="s">
        <v>44</v>
      </c>
      <c r="J386" s="242"/>
      <c r="K386" s="242"/>
      <c r="L386" s="171"/>
      <c r="M386" s="171"/>
      <c r="N386" s="173"/>
      <c r="O386" s="5">
        <f>SUM(C378:N378)</f>
        <v>300000</v>
      </c>
    </row>
    <row r="387" spans="1:17" s="14" customFormat="1" ht="20.25" customHeight="1">
      <c r="A387" s="243" t="s">
        <v>0</v>
      </c>
      <c r="B387" s="78" t="s">
        <v>1</v>
      </c>
      <c r="C387" s="251" t="s">
        <v>3</v>
      </c>
      <c r="D387" s="252"/>
      <c r="E387" s="253"/>
      <c r="F387" s="251" t="s">
        <v>11</v>
      </c>
      <c r="G387" s="252"/>
      <c r="H387" s="253"/>
      <c r="I387" s="251" t="s">
        <v>12</v>
      </c>
      <c r="J387" s="252"/>
      <c r="K387" s="253"/>
      <c r="L387" s="251" t="s">
        <v>13</v>
      </c>
      <c r="M387" s="252"/>
      <c r="N387" s="253"/>
      <c r="O387" s="21" t="e">
        <f>SUM(#REF!)</f>
        <v>#REF!</v>
      </c>
      <c r="Q387" s="14" t="s">
        <v>10</v>
      </c>
    </row>
    <row r="388" spans="1:15" s="14" customFormat="1" ht="20.25" customHeight="1">
      <c r="A388" s="244"/>
      <c r="B388" s="78" t="s">
        <v>2</v>
      </c>
      <c r="C388" s="103" t="s">
        <v>180</v>
      </c>
      <c r="D388" s="103" t="s">
        <v>181</v>
      </c>
      <c r="E388" s="103" t="s">
        <v>182</v>
      </c>
      <c r="F388" s="103" t="s">
        <v>183</v>
      </c>
      <c r="G388" s="103" t="s">
        <v>184</v>
      </c>
      <c r="H388" s="104" t="s">
        <v>185</v>
      </c>
      <c r="I388" s="103" t="s">
        <v>186</v>
      </c>
      <c r="J388" s="103" t="s">
        <v>187</v>
      </c>
      <c r="K388" s="103" t="s">
        <v>188</v>
      </c>
      <c r="L388" s="103" t="s">
        <v>189</v>
      </c>
      <c r="M388" s="103" t="s">
        <v>190</v>
      </c>
      <c r="N388" s="103" t="s">
        <v>191</v>
      </c>
      <c r="O388" s="21" t="e">
        <f>SUM(#REF!)</f>
        <v>#REF!</v>
      </c>
    </row>
    <row r="389" spans="1:15" s="44" customFormat="1" ht="39" customHeight="1">
      <c r="A389" s="122" t="s">
        <v>319</v>
      </c>
      <c r="B389" s="121">
        <v>40000</v>
      </c>
      <c r="C389" s="121"/>
      <c r="D389" s="121"/>
      <c r="E389" s="121"/>
      <c r="F389" s="121"/>
      <c r="G389" s="121"/>
      <c r="H389" s="121"/>
      <c r="I389" s="121">
        <v>40000</v>
      </c>
      <c r="J389" s="121"/>
      <c r="K389" s="121"/>
      <c r="L389" s="121"/>
      <c r="M389" s="121"/>
      <c r="N389" s="121"/>
      <c r="O389" s="72"/>
    </row>
    <row r="390" spans="1:15" s="44" customFormat="1" ht="40.5" customHeight="1">
      <c r="A390" s="122" t="s">
        <v>320</v>
      </c>
      <c r="B390" s="121">
        <v>20000</v>
      </c>
      <c r="C390" s="121"/>
      <c r="D390" s="121"/>
      <c r="E390" s="121"/>
      <c r="F390" s="121"/>
      <c r="G390" s="121"/>
      <c r="H390" s="121">
        <v>20000</v>
      </c>
      <c r="I390" s="121"/>
      <c r="J390" s="121"/>
      <c r="K390" s="121"/>
      <c r="L390" s="121"/>
      <c r="M390" s="121"/>
      <c r="N390" s="121"/>
      <c r="O390" s="72"/>
    </row>
    <row r="391" spans="1:15" s="44" customFormat="1" ht="58.5" customHeight="1">
      <c r="A391" s="122" t="s">
        <v>321</v>
      </c>
      <c r="B391" s="121">
        <v>30000</v>
      </c>
      <c r="C391" s="121"/>
      <c r="D391" s="121"/>
      <c r="E391" s="121"/>
      <c r="F391" s="121"/>
      <c r="G391" s="121"/>
      <c r="H391" s="121"/>
      <c r="I391" s="121">
        <v>30000</v>
      </c>
      <c r="J391" s="121"/>
      <c r="K391" s="121"/>
      <c r="L391" s="121"/>
      <c r="M391" s="121"/>
      <c r="N391" s="121"/>
      <c r="O391" s="72"/>
    </row>
    <row r="392" spans="1:15" s="44" customFormat="1" ht="58.5" customHeight="1">
      <c r="A392" s="122" t="s">
        <v>326</v>
      </c>
      <c r="B392" s="121">
        <v>40000</v>
      </c>
      <c r="C392" s="121"/>
      <c r="D392" s="121"/>
      <c r="E392" s="121"/>
      <c r="F392" s="121"/>
      <c r="G392" s="121"/>
      <c r="H392" s="121"/>
      <c r="I392" s="121"/>
      <c r="J392" s="121">
        <v>40000</v>
      </c>
      <c r="K392" s="121"/>
      <c r="L392" s="121"/>
      <c r="M392" s="121"/>
      <c r="N392" s="121"/>
      <c r="O392" s="72"/>
    </row>
    <row r="393" spans="1:15" s="44" customFormat="1" ht="61.5" customHeight="1">
      <c r="A393" s="123" t="s">
        <v>322</v>
      </c>
      <c r="B393" s="145">
        <v>50000</v>
      </c>
      <c r="C393" s="97"/>
      <c r="D393" s="97"/>
      <c r="E393" s="97"/>
      <c r="F393" s="97"/>
      <c r="G393" s="97"/>
      <c r="H393" s="97"/>
      <c r="I393" s="97"/>
      <c r="J393" s="97">
        <v>50000</v>
      </c>
      <c r="K393" s="97"/>
      <c r="L393" s="97"/>
      <c r="M393" s="97"/>
      <c r="N393" s="97"/>
      <c r="O393" s="72"/>
    </row>
    <row r="394" spans="1:15" s="44" customFormat="1" ht="56.25" customHeight="1">
      <c r="A394" s="123" t="s">
        <v>323</v>
      </c>
      <c r="B394" s="145">
        <v>50000</v>
      </c>
      <c r="C394" s="97"/>
      <c r="D394" s="97"/>
      <c r="E394" s="97"/>
      <c r="F394" s="97"/>
      <c r="G394" s="97"/>
      <c r="H394" s="97"/>
      <c r="I394" s="97"/>
      <c r="J394" s="97"/>
      <c r="K394" s="97">
        <v>50000</v>
      </c>
      <c r="L394" s="97"/>
      <c r="M394" s="97"/>
      <c r="N394" s="97"/>
      <c r="O394" s="72"/>
    </row>
    <row r="395" spans="1:15" s="44" customFormat="1" ht="20.25" customHeight="1">
      <c r="A395" s="120" t="s">
        <v>324</v>
      </c>
      <c r="B395" s="97">
        <v>50000</v>
      </c>
      <c r="C395" s="97">
        <v>4166</v>
      </c>
      <c r="D395" s="97">
        <v>4166</v>
      </c>
      <c r="E395" s="97">
        <v>4166</v>
      </c>
      <c r="F395" s="97">
        <v>4166</v>
      </c>
      <c r="G395" s="97">
        <v>4166</v>
      </c>
      <c r="H395" s="97">
        <v>4166</v>
      </c>
      <c r="I395" s="97">
        <v>4166</v>
      </c>
      <c r="J395" s="97">
        <v>4166</v>
      </c>
      <c r="K395" s="97">
        <v>4166</v>
      </c>
      <c r="L395" s="97">
        <v>4166</v>
      </c>
      <c r="M395" s="97">
        <v>4166</v>
      </c>
      <c r="N395" s="97">
        <v>4174</v>
      </c>
      <c r="O395" s="21"/>
    </row>
    <row r="396" spans="1:17" s="44" customFormat="1" ht="61.5" customHeight="1">
      <c r="A396" s="114" t="s">
        <v>325</v>
      </c>
      <c r="B396" s="97">
        <v>40000</v>
      </c>
      <c r="C396" s="97"/>
      <c r="D396" s="97"/>
      <c r="E396" s="97"/>
      <c r="F396" s="97"/>
      <c r="G396" s="97"/>
      <c r="H396" s="97"/>
      <c r="I396" s="97"/>
      <c r="J396" s="97">
        <v>40000</v>
      </c>
      <c r="K396" s="97"/>
      <c r="L396" s="97"/>
      <c r="M396" s="97"/>
      <c r="N396" s="97"/>
      <c r="O396" s="21" t="e">
        <f>SUM(#REF!)</f>
        <v>#REF!</v>
      </c>
      <c r="Q396" s="44" t="s">
        <v>10</v>
      </c>
    </row>
    <row r="397" spans="1:15" s="44" customFormat="1" ht="22.5" customHeight="1">
      <c r="A397" s="149" t="s">
        <v>119</v>
      </c>
      <c r="B397" s="145">
        <v>100000</v>
      </c>
      <c r="C397" s="198"/>
      <c r="D397" s="198">
        <v>15000</v>
      </c>
      <c r="E397" s="198"/>
      <c r="F397" s="198">
        <v>25000</v>
      </c>
      <c r="G397" s="198"/>
      <c r="H397" s="198">
        <v>15000</v>
      </c>
      <c r="I397" s="198"/>
      <c r="J397" s="198">
        <v>15000</v>
      </c>
      <c r="K397" s="198"/>
      <c r="L397" s="198">
        <v>15000</v>
      </c>
      <c r="M397" s="198"/>
      <c r="N397" s="198">
        <v>15000</v>
      </c>
      <c r="O397" s="43" t="e">
        <f>SUM(#REF!)</f>
        <v>#REF!</v>
      </c>
    </row>
    <row r="398" spans="1:15" s="44" customFormat="1" ht="20.25" customHeight="1">
      <c r="A398" s="236"/>
      <c r="B398" s="189"/>
      <c r="C398" s="189"/>
      <c r="D398" s="189"/>
      <c r="E398" s="189"/>
      <c r="F398" s="189"/>
      <c r="G398" s="189"/>
      <c r="H398" s="189"/>
      <c r="I398" s="189"/>
      <c r="J398" s="189"/>
      <c r="K398" s="189"/>
      <c r="L398" s="189"/>
      <c r="M398" s="189"/>
      <c r="N398" s="189"/>
      <c r="O398" s="21"/>
    </row>
    <row r="399" spans="1:15" s="44" customFormat="1" ht="20.25" customHeight="1">
      <c r="A399" s="236"/>
      <c r="B399" s="189"/>
      <c r="C399" s="189"/>
      <c r="D399" s="189"/>
      <c r="E399" s="189"/>
      <c r="F399" s="189"/>
      <c r="G399" s="189"/>
      <c r="H399" s="189"/>
      <c r="I399" s="189"/>
      <c r="J399" s="189"/>
      <c r="K399" s="189"/>
      <c r="L399" s="189"/>
      <c r="M399" s="189"/>
      <c r="N399" s="189"/>
      <c r="O399" s="21"/>
    </row>
    <row r="400" spans="1:15" s="44" customFormat="1" ht="20.25" customHeight="1">
      <c r="A400" s="170" t="s">
        <v>38</v>
      </c>
      <c r="B400" s="169"/>
      <c r="C400" s="169"/>
      <c r="D400" s="169"/>
      <c r="E400" s="167" t="s">
        <v>39</v>
      </c>
      <c r="F400" s="167"/>
      <c r="G400" s="167"/>
      <c r="H400" s="168" t="s">
        <v>38</v>
      </c>
      <c r="I400" s="168" t="s">
        <v>10</v>
      </c>
      <c r="J400" s="168"/>
      <c r="K400" s="169"/>
      <c r="L400" s="168" t="s">
        <v>40</v>
      </c>
      <c r="M400" s="168"/>
      <c r="N400" s="173"/>
      <c r="O400" s="43" t="e">
        <f>SUM(#REF!)</f>
        <v>#REF!</v>
      </c>
    </row>
    <row r="401" spans="1:15" s="44" customFormat="1" ht="20.25" customHeight="1">
      <c r="A401" s="170"/>
      <c r="B401" s="241" t="s">
        <v>46</v>
      </c>
      <c r="C401" s="241"/>
      <c r="D401" s="241"/>
      <c r="E401" s="167"/>
      <c r="F401" s="167"/>
      <c r="G401" s="168"/>
      <c r="H401" s="168"/>
      <c r="I401" s="241" t="s">
        <v>41</v>
      </c>
      <c r="J401" s="241"/>
      <c r="K401" s="241"/>
      <c r="L401" s="167"/>
      <c r="M401" s="167"/>
      <c r="N401" s="173"/>
      <c r="O401" s="43" t="e">
        <f>SUM(#REF!)</f>
        <v>#REF!</v>
      </c>
    </row>
    <row r="402" spans="1:15" s="44" customFormat="1" ht="21" customHeight="1">
      <c r="A402" s="170" t="s">
        <v>42</v>
      </c>
      <c r="B402" s="242" t="s">
        <v>43</v>
      </c>
      <c r="C402" s="242"/>
      <c r="D402" s="242"/>
      <c r="E402" s="167"/>
      <c r="F402" s="167"/>
      <c r="G402" s="168"/>
      <c r="H402" s="168" t="s">
        <v>42</v>
      </c>
      <c r="I402" s="242" t="s">
        <v>44</v>
      </c>
      <c r="J402" s="242"/>
      <c r="K402" s="242"/>
      <c r="L402" s="171"/>
      <c r="M402" s="171"/>
      <c r="N402" s="174"/>
      <c r="O402" s="43" t="e">
        <f>SUM(#REF!)</f>
        <v>#REF!</v>
      </c>
    </row>
    <row r="403" spans="1:15" s="44" customFormat="1" ht="22.5" customHeight="1">
      <c r="A403" s="243" t="s">
        <v>0</v>
      </c>
      <c r="B403" s="78" t="s">
        <v>1</v>
      </c>
      <c r="C403" s="251" t="s">
        <v>3</v>
      </c>
      <c r="D403" s="252"/>
      <c r="E403" s="253"/>
      <c r="F403" s="251" t="s">
        <v>11</v>
      </c>
      <c r="G403" s="252"/>
      <c r="H403" s="253"/>
      <c r="I403" s="251" t="s">
        <v>12</v>
      </c>
      <c r="J403" s="252"/>
      <c r="K403" s="253"/>
      <c r="L403" s="251" t="s">
        <v>13</v>
      </c>
      <c r="M403" s="252"/>
      <c r="N403" s="253"/>
      <c r="O403" s="43" t="e">
        <f>SUM(#REF!)</f>
        <v>#REF!</v>
      </c>
    </row>
    <row r="404" spans="1:15" s="44" customFormat="1" ht="22.5" customHeight="1">
      <c r="A404" s="244"/>
      <c r="B404" s="78" t="s">
        <v>2</v>
      </c>
      <c r="C404" s="103" t="s">
        <v>180</v>
      </c>
      <c r="D404" s="103" t="s">
        <v>181</v>
      </c>
      <c r="E404" s="103" t="s">
        <v>182</v>
      </c>
      <c r="F404" s="103" t="s">
        <v>183</v>
      </c>
      <c r="G404" s="103" t="s">
        <v>184</v>
      </c>
      <c r="H404" s="104" t="s">
        <v>185</v>
      </c>
      <c r="I404" s="103" t="s">
        <v>186</v>
      </c>
      <c r="J404" s="103" t="s">
        <v>187</v>
      </c>
      <c r="K404" s="103" t="s">
        <v>188</v>
      </c>
      <c r="L404" s="103" t="s">
        <v>189</v>
      </c>
      <c r="M404" s="103" t="s">
        <v>190</v>
      </c>
      <c r="N404" s="103" t="s">
        <v>191</v>
      </c>
      <c r="O404" s="43" t="e">
        <f>SUM(#REF!)</f>
        <v>#REF!</v>
      </c>
    </row>
    <row r="405" spans="1:15" s="44" customFormat="1" ht="22.5" customHeight="1">
      <c r="A405" s="239" t="s">
        <v>71</v>
      </c>
      <c r="B405" s="124">
        <f>B406+B407+B408+B409</f>
        <v>350000</v>
      </c>
      <c r="C405" s="230">
        <f>C406+C407+C408+C409</f>
        <v>12500</v>
      </c>
      <c r="D405" s="230">
        <f aca="true" t="shared" si="36" ref="D405:N405">D406+D407+D408+D409</f>
        <v>12500</v>
      </c>
      <c r="E405" s="230">
        <f t="shared" si="36"/>
        <v>62500</v>
      </c>
      <c r="F405" s="230">
        <f t="shared" si="36"/>
        <v>12500</v>
      </c>
      <c r="G405" s="230">
        <f t="shared" si="36"/>
        <v>12500</v>
      </c>
      <c r="H405" s="230">
        <f t="shared" si="36"/>
        <v>62500</v>
      </c>
      <c r="I405" s="230">
        <f t="shared" si="36"/>
        <v>12500</v>
      </c>
      <c r="J405" s="230">
        <f t="shared" si="36"/>
        <v>12500</v>
      </c>
      <c r="K405" s="230">
        <f t="shared" si="36"/>
        <v>62500</v>
      </c>
      <c r="L405" s="230">
        <f t="shared" si="36"/>
        <v>12500</v>
      </c>
      <c r="M405" s="230">
        <f t="shared" si="36"/>
        <v>12500</v>
      </c>
      <c r="N405" s="230">
        <f t="shared" si="36"/>
        <v>62500</v>
      </c>
      <c r="O405" s="43">
        <f>C405+D405+E405+F405+G405+H405+I405+J405+K405+L405+M405+N405</f>
        <v>350000</v>
      </c>
    </row>
    <row r="406" spans="1:15" s="44" customFormat="1" ht="21.75" customHeight="1">
      <c r="A406" s="114" t="s">
        <v>120</v>
      </c>
      <c r="B406" s="97">
        <v>100000</v>
      </c>
      <c r="C406" s="97"/>
      <c r="D406" s="97"/>
      <c r="E406" s="97">
        <v>25000</v>
      </c>
      <c r="F406" s="97"/>
      <c r="G406" s="97"/>
      <c r="H406" s="97">
        <v>25000</v>
      </c>
      <c r="I406" s="97"/>
      <c r="J406" s="97"/>
      <c r="K406" s="97">
        <v>25000</v>
      </c>
      <c r="L406" s="97"/>
      <c r="M406" s="97"/>
      <c r="N406" s="97">
        <v>25000</v>
      </c>
      <c r="O406" s="43">
        <f aca="true" t="shared" si="37" ref="O406:O420">C406+D406+E406+F406+G406+H406+I406+J406+K406+L406+M406+N406</f>
        <v>100000</v>
      </c>
    </row>
    <row r="407" spans="1:15" s="44" customFormat="1" ht="22.5" customHeight="1">
      <c r="A407" s="149" t="s">
        <v>122</v>
      </c>
      <c r="B407" s="145">
        <v>20000</v>
      </c>
      <c r="C407" s="198"/>
      <c r="D407" s="198"/>
      <c r="E407" s="198">
        <v>5000</v>
      </c>
      <c r="F407" s="198"/>
      <c r="G407" s="198"/>
      <c r="H407" s="240">
        <v>5000</v>
      </c>
      <c r="I407" s="198"/>
      <c r="J407" s="198"/>
      <c r="K407" s="198">
        <v>5000</v>
      </c>
      <c r="L407" s="198"/>
      <c r="M407" s="198"/>
      <c r="N407" s="198">
        <v>5000</v>
      </c>
      <c r="O407" s="43">
        <f t="shared" si="37"/>
        <v>20000</v>
      </c>
    </row>
    <row r="408" spans="1:15" s="44" customFormat="1" ht="22.5" customHeight="1">
      <c r="A408" s="149" t="s">
        <v>123</v>
      </c>
      <c r="B408" s="145">
        <v>80000</v>
      </c>
      <c r="C408" s="198"/>
      <c r="D408" s="198"/>
      <c r="E408" s="198">
        <v>20000</v>
      </c>
      <c r="F408" s="198"/>
      <c r="G408" s="198"/>
      <c r="H408" s="199">
        <v>20000</v>
      </c>
      <c r="I408" s="198"/>
      <c r="J408" s="198"/>
      <c r="K408" s="198">
        <v>20000</v>
      </c>
      <c r="L408" s="198"/>
      <c r="M408" s="198"/>
      <c r="N408" s="198">
        <v>20000</v>
      </c>
      <c r="O408" s="43">
        <f t="shared" si="37"/>
        <v>80000</v>
      </c>
    </row>
    <row r="409" spans="1:15" s="44" customFormat="1" ht="22.5" customHeight="1">
      <c r="A409" s="79" t="s">
        <v>124</v>
      </c>
      <c r="B409" s="145">
        <v>150000</v>
      </c>
      <c r="C409" s="200">
        <v>12500</v>
      </c>
      <c r="D409" s="200">
        <v>12500</v>
      </c>
      <c r="E409" s="200">
        <v>12500</v>
      </c>
      <c r="F409" s="200">
        <v>12500</v>
      </c>
      <c r="G409" s="200">
        <v>12500</v>
      </c>
      <c r="H409" s="215">
        <v>12500</v>
      </c>
      <c r="I409" s="200">
        <v>12500</v>
      </c>
      <c r="J409" s="200">
        <v>12500</v>
      </c>
      <c r="K409" s="200">
        <v>12500</v>
      </c>
      <c r="L409" s="200">
        <v>12500</v>
      </c>
      <c r="M409" s="200">
        <v>12500</v>
      </c>
      <c r="N409" s="200">
        <v>12500</v>
      </c>
      <c r="O409" s="43">
        <f t="shared" si="37"/>
        <v>150000</v>
      </c>
    </row>
    <row r="410" spans="1:15" s="44" customFormat="1" ht="17.25" customHeight="1">
      <c r="A410" s="84" t="s">
        <v>327</v>
      </c>
      <c r="B410" s="145">
        <v>22000</v>
      </c>
      <c r="C410" s="200"/>
      <c r="D410" s="200"/>
      <c r="E410" s="199"/>
      <c r="F410" s="199"/>
      <c r="G410" s="200"/>
      <c r="H410" s="199">
        <v>22000</v>
      </c>
      <c r="I410" s="199"/>
      <c r="J410" s="200"/>
      <c r="K410" s="199"/>
      <c r="L410" s="200"/>
      <c r="M410" s="199"/>
      <c r="N410" s="200"/>
      <c r="O410" s="43">
        <f t="shared" si="37"/>
        <v>22000</v>
      </c>
    </row>
    <row r="411" spans="1:15" s="44" customFormat="1" ht="36.75" customHeight="1">
      <c r="A411" s="84" t="s">
        <v>133</v>
      </c>
      <c r="B411" s="145">
        <v>22000</v>
      </c>
      <c r="C411" s="200"/>
      <c r="D411" s="200"/>
      <c r="E411" s="199"/>
      <c r="F411" s="199"/>
      <c r="G411" s="200"/>
      <c r="H411" s="199">
        <v>22000</v>
      </c>
      <c r="I411" s="199"/>
      <c r="J411" s="200"/>
      <c r="K411" s="199"/>
      <c r="L411" s="200"/>
      <c r="M411" s="199"/>
      <c r="N411" s="200"/>
      <c r="O411" s="43">
        <f t="shared" si="37"/>
        <v>22000</v>
      </c>
    </row>
    <row r="412" spans="1:15" s="44" customFormat="1" ht="18.75" customHeight="1">
      <c r="A412" s="84" t="s">
        <v>26</v>
      </c>
      <c r="B412" s="124">
        <v>12408341</v>
      </c>
      <c r="C412" s="200"/>
      <c r="D412" s="200"/>
      <c r="E412" s="199"/>
      <c r="F412" s="199"/>
      <c r="G412" s="200"/>
      <c r="H412" s="199"/>
      <c r="I412" s="199"/>
      <c r="J412" s="200"/>
      <c r="K412" s="199"/>
      <c r="L412" s="200"/>
      <c r="M412" s="199"/>
      <c r="N412" s="200"/>
      <c r="O412" s="43">
        <f t="shared" si="37"/>
        <v>0</v>
      </c>
    </row>
    <row r="413" spans="1:15" s="44" customFormat="1" ht="18.75" customHeight="1">
      <c r="A413" s="84" t="s">
        <v>329</v>
      </c>
      <c r="B413" s="124">
        <f>B414+B415+B416+B417</f>
        <v>4259160</v>
      </c>
      <c r="C413" s="124">
        <f aca="true" t="shared" si="38" ref="C413:N413">C414+C415+C416+C417</f>
        <v>354930</v>
      </c>
      <c r="D413" s="124">
        <f t="shared" si="38"/>
        <v>354930</v>
      </c>
      <c r="E413" s="124">
        <f t="shared" si="38"/>
        <v>354930</v>
      </c>
      <c r="F413" s="124">
        <f t="shared" si="38"/>
        <v>354930</v>
      </c>
      <c r="G413" s="124">
        <f t="shared" si="38"/>
        <v>354930</v>
      </c>
      <c r="H413" s="124">
        <f t="shared" si="38"/>
        <v>354930</v>
      </c>
      <c r="I413" s="124">
        <f t="shared" si="38"/>
        <v>354930</v>
      </c>
      <c r="J413" s="124">
        <f t="shared" si="38"/>
        <v>354930</v>
      </c>
      <c r="K413" s="124">
        <f t="shared" si="38"/>
        <v>354930</v>
      </c>
      <c r="L413" s="124">
        <f t="shared" si="38"/>
        <v>354930</v>
      </c>
      <c r="M413" s="124">
        <f t="shared" si="38"/>
        <v>354930</v>
      </c>
      <c r="N413" s="124">
        <f t="shared" si="38"/>
        <v>354930</v>
      </c>
      <c r="O413" s="43">
        <f t="shared" si="37"/>
        <v>4259160</v>
      </c>
    </row>
    <row r="414" spans="1:17" s="44" customFormat="1" ht="19.5" customHeight="1">
      <c r="A414" s="84" t="s">
        <v>233</v>
      </c>
      <c r="B414" s="124">
        <v>2620968</v>
      </c>
      <c r="C414" s="200">
        <v>218414</v>
      </c>
      <c r="D414" s="200">
        <v>218414</v>
      </c>
      <c r="E414" s="200">
        <v>218414</v>
      </c>
      <c r="F414" s="200">
        <v>218414</v>
      </c>
      <c r="G414" s="200">
        <v>218414</v>
      </c>
      <c r="H414" s="200">
        <v>218414</v>
      </c>
      <c r="I414" s="200">
        <v>218414</v>
      </c>
      <c r="J414" s="200">
        <v>218414</v>
      </c>
      <c r="K414" s="200">
        <v>218414</v>
      </c>
      <c r="L414" s="200">
        <v>218414</v>
      </c>
      <c r="M414" s="200">
        <v>218414</v>
      </c>
      <c r="N414" s="200">
        <v>218414</v>
      </c>
      <c r="O414" s="43">
        <f t="shared" si="37"/>
        <v>2620968</v>
      </c>
      <c r="Q414" s="44" t="s">
        <v>10</v>
      </c>
    </row>
    <row r="415" spans="1:15" s="44" customFormat="1" ht="22.5" customHeight="1">
      <c r="A415" s="84" t="s">
        <v>328</v>
      </c>
      <c r="B415" s="124">
        <v>126000</v>
      </c>
      <c r="C415" s="200">
        <v>10500</v>
      </c>
      <c r="D415" s="200">
        <v>10500</v>
      </c>
      <c r="E415" s="200">
        <v>10500</v>
      </c>
      <c r="F415" s="200">
        <v>10500</v>
      </c>
      <c r="G415" s="200">
        <v>10500</v>
      </c>
      <c r="H415" s="200">
        <v>10500</v>
      </c>
      <c r="I415" s="200">
        <v>10500</v>
      </c>
      <c r="J415" s="200">
        <v>10500</v>
      </c>
      <c r="K415" s="200">
        <v>10500</v>
      </c>
      <c r="L415" s="200">
        <v>10500</v>
      </c>
      <c r="M415" s="200">
        <v>10500</v>
      </c>
      <c r="N415" s="200">
        <v>10500</v>
      </c>
      <c r="O415" s="43">
        <f t="shared" si="37"/>
        <v>126000</v>
      </c>
    </row>
    <row r="416" spans="1:15" s="44" customFormat="1" ht="22.5" customHeight="1">
      <c r="A416" s="84" t="s">
        <v>236</v>
      </c>
      <c r="B416" s="124">
        <v>1392192</v>
      </c>
      <c r="C416" s="200">
        <v>116016</v>
      </c>
      <c r="D416" s="200">
        <v>116016</v>
      </c>
      <c r="E416" s="200">
        <v>116016</v>
      </c>
      <c r="F416" s="200">
        <v>116016</v>
      </c>
      <c r="G416" s="200">
        <v>116016</v>
      </c>
      <c r="H416" s="200">
        <v>116016</v>
      </c>
      <c r="I416" s="200">
        <v>116016</v>
      </c>
      <c r="J416" s="200">
        <v>116016</v>
      </c>
      <c r="K416" s="200">
        <v>116016</v>
      </c>
      <c r="L416" s="200">
        <v>116016</v>
      </c>
      <c r="M416" s="200">
        <v>116016</v>
      </c>
      <c r="N416" s="200">
        <v>116016</v>
      </c>
      <c r="O416" s="43">
        <f t="shared" si="37"/>
        <v>1392192</v>
      </c>
    </row>
    <row r="417" spans="1:15" s="44" customFormat="1" ht="22.5" customHeight="1">
      <c r="A417" s="84" t="s">
        <v>235</v>
      </c>
      <c r="B417" s="124">
        <v>120000</v>
      </c>
      <c r="C417" s="200">
        <v>10000</v>
      </c>
      <c r="D417" s="200">
        <v>10000</v>
      </c>
      <c r="E417" s="200">
        <v>10000</v>
      </c>
      <c r="F417" s="200">
        <v>10000</v>
      </c>
      <c r="G417" s="200">
        <v>10000</v>
      </c>
      <c r="H417" s="200">
        <v>10000</v>
      </c>
      <c r="I417" s="200">
        <v>10000</v>
      </c>
      <c r="J417" s="200">
        <v>10000</v>
      </c>
      <c r="K417" s="200">
        <v>10000</v>
      </c>
      <c r="L417" s="200">
        <v>10000</v>
      </c>
      <c r="M417" s="200">
        <v>10000</v>
      </c>
      <c r="N417" s="200">
        <v>10000</v>
      </c>
      <c r="O417" s="43">
        <f t="shared" si="37"/>
        <v>120000</v>
      </c>
    </row>
    <row r="418" spans="1:15" s="44" customFormat="1" ht="22.5" customHeight="1">
      <c r="A418" s="84" t="s">
        <v>226</v>
      </c>
      <c r="B418" s="124">
        <f>B419+B420</f>
        <v>521645</v>
      </c>
      <c r="C418" s="200"/>
      <c r="D418" s="200"/>
      <c r="E418" s="199">
        <v>501645</v>
      </c>
      <c r="F418" s="199"/>
      <c r="G418" s="200"/>
      <c r="H418" s="199"/>
      <c r="I418" s="199"/>
      <c r="J418" s="200"/>
      <c r="K418" s="199"/>
      <c r="L418" s="200"/>
      <c r="M418" s="199"/>
      <c r="N418" s="200">
        <v>20000</v>
      </c>
      <c r="O418" s="43">
        <f t="shared" si="37"/>
        <v>521645</v>
      </c>
    </row>
    <row r="419" spans="1:15" s="44" customFormat="1" ht="37.5" customHeight="1">
      <c r="A419" s="84" t="s">
        <v>149</v>
      </c>
      <c r="B419" s="124">
        <v>501645</v>
      </c>
      <c r="C419" s="200"/>
      <c r="D419" s="200"/>
      <c r="E419" s="199">
        <v>501645</v>
      </c>
      <c r="F419" s="199"/>
      <c r="G419" s="200"/>
      <c r="H419" s="199"/>
      <c r="I419" s="199"/>
      <c r="J419" s="200"/>
      <c r="K419" s="199"/>
      <c r="L419" s="200"/>
      <c r="M419" s="199"/>
      <c r="N419" s="200"/>
      <c r="O419" s="43">
        <f t="shared" si="37"/>
        <v>501645</v>
      </c>
    </row>
    <row r="420" spans="1:15" s="44" customFormat="1" ht="37.5" customHeight="1">
      <c r="A420" s="84" t="s">
        <v>330</v>
      </c>
      <c r="B420" s="124">
        <v>20000</v>
      </c>
      <c r="C420" s="200"/>
      <c r="D420" s="200"/>
      <c r="E420" s="199"/>
      <c r="F420" s="199"/>
      <c r="G420" s="200"/>
      <c r="H420" s="199"/>
      <c r="I420" s="199"/>
      <c r="J420" s="200"/>
      <c r="K420" s="199"/>
      <c r="L420" s="200"/>
      <c r="M420" s="199"/>
      <c r="N420" s="200">
        <v>20000</v>
      </c>
      <c r="O420" s="43">
        <f t="shared" si="37"/>
        <v>20000</v>
      </c>
    </row>
    <row r="421" spans="1:15" s="44" customFormat="1" ht="22.5" customHeight="1">
      <c r="A421" s="186"/>
      <c r="B421" s="193"/>
      <c r="C421" s="203"/>
      <c r="D421" s="203"/>
      <c r="E421" s="216"/>
      <c r="F421" s="216"/>
      <c r="G421" s="203"/>
      <c r="H421" s="216"/>
      <c r="I421" s="216"/>
      <c r="J421" s="203"/>
      <c r="K421" s="216"/>
      <c r="L421" s="203"/>
      <c r="M421" s="216"/>
      <c r="N421" s="203"/>
      <c r="O421" s="43"/>
    </row>
    <row r="422" spans="1:15" s="44" customFormat="1" ht="22.5" customHeight="1">
      <c r="A422" s="188"/>
      <c r="B422" s="189"/>
      <c r="C422" s="189"/>
      <c r="D422" s="189"/>
      <c r="E422" s="189"/>
      <c r="F422" s="189"/>
      <c r="G422" s="189"/>
      <c r="H422" s="189"/>
      <c r="I422" s="189"/>
      <c r="J422" s="189"/>
      <c r="K422" s="189"/>
      <c r="L422" s="189"/>
      <c r="M422" s="189"/>
      <c r="N422" s="189"/>
      <c r="O422" s="43"/>
    </row>
    <row r="423" spans="1:15" s="44" customFormat="1" ht="22.5" customHeight="1">
      <c r="A423" s="170" t="s">
        <v>38</v>
      </c>
      <c r="B423" s="169"/>
      <c r="C423" s="169"/>
      <c r="D423" s="169"/>
      <c r="E423" s="167" t="s">
        <v>39</v>
      </c>
      <c r="F423" s="167"/>
      <c r="G423" s="167"/>
      <c r="H423" s="168" t="s">
        <v>38</v>
      </c>
      <c r="I423" s="168" t="s">
        <v>10</v>
      </c>
      <c r="J423" s="168"/>
      <c r="K423" s="169"/>
      <c r="L423" s="168" t="s">
        <v>40</v>
      </c>
      <c r="M423" s="168"/>
      <c r="N423" s="173"/>
      <c r="O423" s="43"/>
    </row>
    <row r="424" spans="1:15" s="44" customFormat="1" ht="22.5" customHeight="1">
      <c r="A424" s="170"/>
      <c r="B424" s="241" t="s">
        <v>46</v>
      </c>
      <c r="C424" s="241"/>
      <c r="D424" s="241"/>
      <c r="E424" s="167"/>
      <c r="F424" s="167"/>
      <c r="G424" s="168"/>
      <c r="H424" s="168"/>
      <c r="I424" s="241" t="s">
        <v>41</v>
      </c>
      <c r="J424" s="241"/>
      <c r="K424" s="241"/>
      <c r="L424" s="167"/>
      <c r="M424" s="167"/>
      <c r="N424" s="173"/>
      <c r="O424" s="43"/>
    </row>
    <row r="425" spans="1:15" s="44" customFormat="1" ht="22.5" customHeight="1">
      <c r="A425" s="170" t="s">
        <v>42</v>
      </c>
      <c r="B425" s="242" t="s">
        <v>43</v>
      </c>
      <c r="C425" s="242"/>
      <c r="D425" s="242"/>
      <c r="E425" s="167"/>
      <c r="F425" s="167"/>
      <c r="G425" s="168"/>
      <c r="H425" s="168" t="s">
        <v>42</v>
      </c>
      <c r="I425" s="242" t="s">
        <v>44</v>
      </c>
      <c r="J425" s="242"/>
      <c r="K425" s="242"/>
      <c r="L425" s="167"/>
      <c r="M425" s="167"/>
      <c r="N425" s="173"/>
      <c r="O425" s="43"/>
    </row>
    <row r="426" spans="1:15" s="44" customFormat="1" ht="29.25" customHeight="1">
      <c r="A426" s="243" t="s">
        <v>0</v>
      </c>
      <c r="B426" s="78" t="s">
        <v>1</v>
      </c>
      <c r="C426" s="251" t="s">
        <v>3</v>
      </c>
      <c r="D426" s="252"/>
      <c r="E426" s="253"/>
      <c r="F426" s="251" t="s">
        <v>11</v>
      </c>
      <c r="G426" s="252"/>
      <c r="H426" s="253"/>
      <c r="I426" s="251" t="s">
        <v>12</v>
      </c>
      <c r="J426" s="252"/>
      <c r="K426" s="253"/>
      <c r="L426" s="251" t="s">
        <v>13</v>
      </c>
      <c r="M426" s="252"/>
      <c r="N426" s="253"/>
      <c r="O426" s="43"/>
    </row>
    <row r="427" spans="1:15" s="44" customFormat="1" ht="21.75" customHeight="1">
      <c r="A427" s="244"/>
      <c r="B427" s="78" t="s">
        <v>2</v>
      </c>
      <c r="C427" s="103" t="s">
        <v>180</v>
      </c>
      <c r="D427" s="103" t="s">
        <v>181</v>
      </c>
      <c r="E427" s="103" t="s">
        <v>182</v>
      </c>
      <c r="F427" s="103" t="s">
        <v>183</v>
      </c>
      <c r="G427" s="103" t="s">
        <v>184</v>
      </c>
      <c r="H427" s="104" t="s">
        <v>185</v>
      </c>
      <c r="I427" s="103" t="s">
        <v>186</v>
      </c>
      <c r="J427" s="103" t="s">
        <v>187</v>
      </c>
      <c r="K427" s="103" t="s">
        <v>188</v>
      </c>
      <c r="L427" s="103" t="s">
        <v>189</v>
      </c>
      <c r="M427" s="103" t="s">
        <v>190</v>
      </c>
      <c r="N427" s="103" t="s">
        <v>191</v>
      </c>
      <c r="O427" s="43"/>
    </row>
    <row r="428" spans="1:15" s="44" customFormat="1" ht="21.75" customHeight="1">
      <c r="A428" s="84" t="s">
        <v>97</v>
      </c>
      <c r="B428" s="124">
        <f>B429+B430+B431</f>
        <v>1692870</v>
      </c>
      <c r="C428" s="200">
        <f>C429+C430+C431</f>
        <v>89425</v>
      </c>
      <c r="D428" s="200">
        <f aca="true" t="shared" si="39" ref="D428:N428">D429+D430+D431</f>
        <v>275575</v>
      </c>
      <c r="E428" s="200">
        <f t="shared" si="39"/>
        <v>89425</v>
      </c>
      <c r="F428" s="200">
        <f t="shared" si="39"/>
        <v>89425</v>
      </c>
      <c r="G428" s="200">
        <f t="shared" si="39"/>
        <v>89425</v>
      </c>
      <c r="H428" s="200">
        <f t="shared" si="39"/>
        <v>89425</v>
      </c>
      <c r="I428" s="200">
        <f t="shared" si="39"/>
        <v>89425</v>
      </c>
      <c r="J428" s="200">
        <f t="shared" si="39"/>
        <v>523045</v>
      </c>
      <c r="K428" s="200">
        <f t="shared" si="39"/>
        <v>89425</v>
      </c>
      <c r="L428" s="200">
        <f t="shared" si="39"/>
        <v>89425</v>
      </c>
      <c r="M428" s="200">
        <f t="shared" si="39"/>
        <v>89425</v>
      </c>
      <c r="N428" s="200">
        <f t="shared" si="39"/>
        <v>89425</v>
      </c>
      <c r="O428" s="43">
        <f>C428+D428+E428+F428+G428+H428+I428+J428+K428+L428+M428+N428</f>
        <v>1692870</v>
      </c>
    </row>
    <row r="429" spans="1:15" s="44" customFormat="1" ht="74.25" customHeight="1">
      <c r="A429" s="84" t="s">
        <v>331</v>
      </c>
      <c r="B429" s="124">
        <v>372300</v>
      </c>
      <c r="C429" s="200"/>
      <c r="D429" s="200">
        <v>186150</v>
      </c>
      <c r="E429" s="199"/>
      <c r="F429" s="199"/>
      <c r="G429" s="200"/>
      <c r="H429" s="199"/>
      <c r="I429" s="199"/>
      <c r="J429" s="200">
        <v>186150</v>
      </c>
      <c r="K429" s="199"/>
      <c r="L429" s="200"/>
      <c r="M429" s="199"/>
      <c r="N429" s="200"/>
      <c r="O429" s="43">
        <f aca="true" t="shared" si="40" ref="O429:O439">C429+D429+E429+F429+G429+H429+I429+J429+K429+L429+M429+N429</f>
        <v>372300</v>
      </c>
    </row>
    <row r="430" spans="1:15" s="44" customFormat="1" ht="58.5" customHeight="1">
      <c r="A430" s="84" t="s">
        <v>332</v>
      </c>
      <c r="B430" s="124">
        <v>1073100</v>
      </c>
      <c r="C430" s="200">
        <v>89425</v>
      </c>
      <c r="D430" s="200">
        <v>89425</v>
      </c>
      <c r="E430" s="200">
        <v>89425</v>
      </c>
      <c r="F430" s="200">
        <v>89425</v>
      </c>
      <c r="G430" s="200">
        <v>89425</v>
      </c>
      <c r="H430" s="200">
        <v>89425</v>
      </c>
      <c r="I430" s="200">
        <v>89425</v>
      </c>
      <c r="J430" s="200">
        <v>89425</v>
      </c>
      <c r="K430" s="200">
        <v>89425</v>
      </c>
      <c r="L430" s="200">
        <v>89425</v>
      </c>
      <c r="M430" s="200">
        <v>89425</v>
      </c>
      <c r="N430" s="200">
        <v>89425</v>
      </c>
      <c r="O430" s="43">
        <f t="shared" si="40"/>
        <v>1073100</v>
      </c>
    </row>
    <row r="431" spans="1:15" s="44" customFormat="1" ht="38.25" customHeight="1">
      <c r="A431" s="114" t="s">
        <v>333</v>
      </c>
      <c r="B431" s="124">
        <v>247470</v>
      </c>
      <c r="C431" s="200"/>
      <c r="D431" s="200"/>
      <c r="E431" s="200"/>
      <c r="F431" s="215"/>
      <c r="G431" s="200"/>
      <c r="H431" s="199"/>
      <c r="I431" s="200"/>
      <c r="J431" s="200">
        <v>247470</v>
      </c>
      <c r="K431" s="199"/>
      <c r="L431" s="200"/>
      <c r="M431" s="200"/>
      <c r="N431" s="200"/>
      <c r="O431" s="43">
        <f t="shared" si="40"/>
        <v>247470</v>
      </c>
    </row>
    <row r="432" spans="1:15" s="44" customFormat="1" ht="18.75" customHeight="1">
      <c r="A432" s="114" t="s">
        <v>335</v>
      </c>
      <c r="B432" s="124">
        <f>B433+B434</f>
        <v>2205066</v>
      </c>
      <c r="C432" s="200"/>
      <c r="D432" s="200"/>
      <c r="E432" s="215">
        <f>E433+E434</f>
        <v>551266</v>
      </c>
      <c r="F432" s="215"/>
      <c r="G432" s="215"/>
      <c r="H432" s="215">
        <f aca="true" t="shared" si="41" ref="H432:N432">H433+H434</f>
        <v>551266</v>
      </c>
      <c r="I432" s="215"/>
      <c r="J432" s="215"/>
      <c r="K432" s="215">
        <f t="shared" si="41"/>
        <v>551266</v>
      </c>
      <c r="L432" s="215"/>
      <c r="M432" s="215"/>
      <c r="N432" s="215">
        <f t="shared" si="41"/>
        <v>551268</v>
      </c>
      <c r="O432" s="43">
        <f t="shared" si="40"/>
        <v>2205066</v>
      </c>
    </row>
    <row r="433" spans="1:15" s="44" customFormat="1" ht="18.75" customHeight="1">
      <c r="A433" s="120" t="s">
        <v>120</v>
      </c>
      <c r="B433" s="100">
        <v>80000</v>
      </c>
      <c r="C433" s="201"/>
      <c r="D433" s="201"/>
      <c r="E433" s="201">
        <v>20000</v>
      </c>
      <c r="F433" s="201"/>
      <c r="G433" s="201"/>
      <c r="H433" s="201">
        <v>20000</v>
      </c>
      <c r="I433" s="201"/>
      <c r="J433" s="201"/>
      <c r="K433" s="201">
        <v>20000</v>
      </c>
      <c r="L433" s="201"/>
      <c r="M433" s="201"/>
      <c r="N433" s="201">
        <v>20000</v>
      </c>
      <c r="O433" s="43">
        <f t="shared" si="40"/>
        <v>80000</v>
      </c>
    </row>
    <row r="434" spans="1:17" s="44" customFormat="1" ht="19.5" customHeight="1">
      <c r="A434" s="115" t="s">
        <v>334</v>
      </c>
      <c r="B434" s="97">
        <v>2125066</v>
      </c>
      <c r="C434" s="199"/>
      <c r="D434" s="199"/>
      <c r="E434" s="199">
        <v>531266</v>
      </c>
      <c r="F434" s="199"/>
      <c r="G434" s="199"/>
      <c r="H434" s="199">
        <v>531266</v>
      </c>
      <c r="I434" s="199"/>
      <c r="J434" s="199"/>
      <c r="K434" s="199">
        <v>531266</v>
      </c>
      <c r="L434" s="199"/>
      <c r="M434" s="199"/>
      <c r="N434" s="199">
        <v>531268</v>
      </c>
      <c r="O434" s="43">
        <f t="shared" si="40"/>
        <v>2125066</v>
      </c>
      <c r="Q434" s="44" t="s">
        <v>10</v>
      </c>
    </row>
    <row r="435" spans="1:15" s="44" customFormat="1" ht="22.5" customHeight="1">
      <c r="A435" s="114" t="s">
        <v>336</v>
      </c>
      <c r="B435" s="100">
        <f>B436+B437+B438+B439+B446</f>
        <v>136000</v>
      </c>
      <c r="C435" s="100"/>
      <c r="D435" s="100"/>
      <c r="E435" s="100"/>
      <c r="F435" s="100"/>
      <c r="G435" s="100">
        <f>G436+G437+G438+G439+G446</f>
        <v>136000</v>
      </c>
      <c r="H435" s="100"/>
      <c r="I435" s="100"/>
      <c r="J435" s="100"/>
      <c r="K435" s="100"/>
      <c r="L435" s="100"/>
      <c r="M435" s="100"/>
      <c r="N435" s="100"/>
      <c r="O435" s="43">
        <f t="shared" si="40"/>
        <v>136000</v>
      </c>
    </row>
    <row r="436" spans="1:15" s="44" customFormat="1" ht="38.25" customHeight="1">
      <c r="A436" s="114" t="s">
        <v>337</v>
      </c>
      <c r="B436" s="100">
        <v>6000</v>
      </c>
      <c r="C436" s="201"/>
      <c r="D436" s="201"/>
      <c r="E436" s="201"/>
      <c r="F436" s="201"/>
      <c r="G436" s="201">
        <v>6000</v>
      </c>
      <c r="H436" s="201"/>
      <c r="I436" s="201"/>
      <c r="J436" s="201"/>
      <c r="K436" s="201"/>
      <c r="L436" s="201"/>
      <c r="M436" s="201"/>
      <c r="N436" s="201"/>
      <c r="O436" s="43">
        <f t="shared" si="40"/>
        <v>6000</v>
      </c>
    </row>
    <row r="437" spans="1:15" s="44" customFormat="1" ht="39" customHeight="1">
      <c r="A437" s="114" t="s">
        <v>338</v>
      </c>
      <c r="B437" s="100">
        <v>60000</v>
      </c>
      <c r="C437" s="201"/>
      <c r="D437" s="201"/>
      <c r="E437" s="201"/>
      <c r="F437" s="201"/>
      <c r="G437" s="201">
        <v>60000</v>
      </c>
      <c r="H437" s="201"/>
      <c r="I437" s="201"/>
      <c r="J437" s="201"/>
      <c r="K437" s="201"/>
      <c r="L437" s="201"/>
      <c r="M437" s="201"/>
      <c r="N437" s="201"/>
      <c r="O437" s="43">
        <f t="shared" si="40"/>
        <v>60000</v>
      </c>
    </row>
    <row r="438" spans="1:15" s="44" customFormat="1" ht="37.5" customHeight="1">
      <c r="A438" s="118" t="s">
        <v>339</v>
      </c>
      <c r="B438" s="100">
        <v>22000</v>
      </c>
      <c r="C438" s="201"/>
      <c r="D438" s="201"/>
      <c r="E438" s="201"/>
      <c r="F438" s="201"/>
      <c r="G438" s="201">
        <v>22000</v>
      </c>
      <c r="H438" s="201"/>
      <c r="I438" s="201"/>
      <c r="J438" s="201"/>
      <c r="K438" s="201"/>
      <c r="L438" s="201"/>
      <c r="M438" s="201"/>
      <c r="N438" s="201"/>
      <c r="O438" s="43">
        <f t="shared" si="40"/>
        <v>22000</v>
      </c>
    </row>
    <row r="439" spans="1:15" s="44" customFormat="1" ht="43.5" customHeight="1">
      <c r="A439" s="114" t="s">
        <v>340</v>
      </c>
      <c r="B439" s="101">
        <v>28000</v>
      </c>
      <c r="C439" s="202"/>
      <c r="D439" s="199"/>
      <c r="E439" s="202"/>
      <c r="F439" s="202"/>
      <c r="G439" s="202">
        <v>28000</v>
      </c>
      <c r="H439" s="202"/>
      <c r="I439" s="202"/>
      <c r="J439" s="202"/>
      <c r="K439" s="202"/>
      <c r="L439" s="202"/>
      <c r="M439" s="202"/>
      <c r="N439" s="202"/>
      <c r="O439" s="43">
        <f t="shared" si="40"/>
        <v>28000</v>
      </c>
    </row>
    <row r="440" spans="1:15" s="14" customFormat="1" ht="20.25" customHeight="1">
      <c r="A440" s="186"/>
      <c r="B440" s="193"/>
      <c r="C440" s="203"/>
      <c r="D440" s="203"/>
      <c r="E440" s="203"/>
      <c r="F440" s="203"/>
      <c r="G440" s="203"/>
      <c r="H440" s="203"/>
      <c r="I440" s="203"/>
      <c r="J440" s="203"/>
      <c r="K440" s="203"/>
      <c r="L440" s="203"/>
      <c r="M440" s="203"/>
      <c r="N440" s="203"/>
      <c r="O440" s="21"/>
    </row>
    <row r="441" spans="1:15" s="16" customFormat="1" ht="20.25" customHeight="1">
      <c r="A441" s="170" t="s">
        <v>38</v>
      </c>
      <c r="B441" s="169"/>
      <c r="C441" s="169"/>
      <c r="D441" s="169"/>
      <c r="E441" s="167" t="s">
        <v>39</v>
      </c>
      <c r="F441" s="167"/>
      <c r="G441" s="167"/>
      <c r="H441" s="168" t="s">
        <v>38</v>
      </c>
      <c r="I441" s="168" t="s">
        <v>10</v>
      </c>
      <c r="J441" s="168"/>
      <c r="K441" s="169"/>
      <c r="L441" s="168" t="s">
        <v>40</v>
      </c>
      <c r="M441" s="168"/>
      <c r="N441" s="173"/>
      <c r="O441" s="21"/>
    </row>
    <row r="442" spans="1:15" s="14" customFormat="1" ht="18.75" customHeight="1">
      <c r="A442" s="170"/>
      <c r="B442" s="241" t="s">
        <v>46</v>
      </c>
      <c r="C442" s="241"/>
      <c r="D442" s="241"/>
      <c r="E442" s="167"/>
      <c r="F442" s="167"/>
      <c r="G442" s="168"/>
      <c r="H442" s="168"/>
      <c r="I442" s="241" t="s">
        <v>41</v>
      </c>
      <c r="J442" s="241"/>
      <c r="K442" s="241"/>
      <c r="L442" s="167"/>
      <c r="M442" s="167"/>
      <c r="N442" s="173"/>
      <c r="O442" s="29"/>
    </row>
    <row r="443" spans="1:15" ht="24" customHeight="1">
      <c r="A443" s="170" t="s">
        <v>42</v>
      </c>
      <c r="B443" s="242" t="s">
        <v>43</v>
      </c>
      <c r="C443" s="242"/>
      <c r="D443" s="242"/>
      <c r="E443" s="167"/>
      <c r="F443" s="167"/>
      <c r="G443" s="168"/>
      <c r="H443" s="168" t="s">
        <v>42</v>
      </c>
      <c r="I443" s="242" t="s">
        <v>44</v>
      </c>
      <c r="J443" s="242"/>
      <c r="K443" s="242"/>
      <c r="L443" s="171"/>
      <c r="M443" s="171"/>
      <c r="N443" s="174"/>
      <c r="O443" s="8"/>
    </row>
    <row r="444" spans="1:15" s="44" customFormat="1" ht="22.5" customHeight="1">
      <c r="A444" s="243" t="s">
        <v>0</v>
      </c>
      <c r="B444" s="78" t="s">
        <v>1</v>
      </c>
      <c r="C444" s="251" t="s">
        <v>3</v>
      </c>
      <c r="D444" s="252"/>
      <c r="E444" s="253"/>
      <c r="F444" s="251" t="s">
        <v>11</v>
      </c>
      <c r="G444" s="252"/>
      <c r="H444" s="253"/>
      <c r="I444" s="251" t="s">
        <v>12</v>
      </c>
      <c r="J444" s="252"/>
      <c r="K444" s="253"/>
      <c r="L444" s="251" t="s">
        <v>13</v>
      </c>
      <c r="M444" s="252"/>
      <c r="N444" s="253"/>
      <c r="O444" s="21"/>
    </row>
    <row r="445" spans="1:15" s="44" customFormat="1" ht="18.75" customHeight="1">
      <c r="A445" s="244"/>
      <c r="B445" s="78" t="s">
        <v>2</v>
      </c>
      <c r="C445" s="103" t="s">
        <v>180</v>
      </c>
      <c r="D445" s="103" t="s">
        <v>181</v>
      </c>
      <c r="E445" s="103" t="s">
        <v>182</v>
      </c>
      <c r="F445" s="103" t="s">
        <v>183</v>
      </c>
      <c r="G445" s="103" t="s">
        <v>184</v>
      </c>
      <c r="H445" s="104" t="s">
        <v>185</v>
      </c>
      <c r="I445" s="103" t="s">
        <v>186</v>
      </c>
      <c r="J445" s="103" t="s">
        <v>187</v>
      </c>
      <c r="K445" s="103" t="s">
        <v>188</v>
      </c>
      <c r="L445" s="103" t="s">
        <v>189</v>
      </c>
      <c r="M445" s="103" t="s">
        <v>190</v>
      </c>
      <c r="N445" s="103" t="s">
        <v>191</v>
      </c>
      <c r="O445" s="21"/>
    </row>
    <row r="446" spans="1:15" s="44" customFormat="1" ht="41.25" customHeight="1">
      <c r="A446" s="84" t="s">
        <v>341</v>
      </c>
      <c r="B446" s="97">
        <v>20000</v>
      </c>
      <c r="C446" s="97"/>
      <c r="D446" s="97"/>
      <c r="E446" s="97"/>
      <c r="F446" s="97"/>
      <c r="G446" s="97">
        <v>20000</v>
      </c>
      <c r="H446" s="97"/>
      <c r="I446" s="97"/>
      <c r="J446" s="97"/>
      <c r="K446" s="97"/>
      <c r="L446" s="97"/>
      <c r="M446" s="97"/>
      <c r="N446" s="97"/>
      <c r="O446" s="43">
        <f aca="true" t="shared" si="42" ref="O446:O455">C446+D446+E446+F446+G446+H446+I446+J446+K446+L446+M446+N446</f>
        <v>20000</v>
      </c>
    </row>
    <row r="447" spans="1:16" s="44" customFormat="1" ht="24" customHeight="1">
      <c r="A447" s="114" t="s">
        <v>342</v>
      </c>
      <c r="B447" s="124">
        <v>3560000</v>
      </c>
      <c r="C447" s="200"/>
      <c r="D447" s="200">
        <v>1780000</v>
      </c>
      <c r="E447" s="200"/>
      <c r="F447" s="200"/>
      <c r="G447" s="200"/>
      <c r="H447" s="200"/>
      <c r="I447" s="200"/>
      <c r="J447" s="200">
        <v>1780000</v>
      </c>
      <c r="K447" s="199"/>
      <c r="L447" s="200"/>
      <c r="M447" s="200"/>
      <c r="N447" s="200"/>
      <c r="O447" s="43">
        <f t="shared" si="42"/>
        <v>3560000</v>
      </c>
      <c r="P447" s="72"/>
    </row>
    <row r="448" spans="1:16" s="44" customFormat="1" ht="102" customHeight="1">
      <c r="A448" s="114" t="s">
        <v>343</v>
      </c>
      <c r="B448" s="124">
        <v>3560000</v>
      </c>
      <c r="C448" s="200"/>
      <c r="D448" s="200">
        <v>1780000</v>
      </c>
      <c r="E448" s="200"/>
      <c r="F448" s="200"/>
      <c r="G448" s="200"/>
      <c r="H448" s="200"/>
      <c r="I448" s="200"/>
      <c r="J448" s="200">
        <v>1780000</v>
      </c>
      <c r="K448" s="200"/>
      <c r="L448" s="200"/>
      <c r="M448" s="200"/>
      <c r="N448" s="200"/>
      <c r="O448" s="43">
        <f t="shared" si="42"/>
        <v>3560000</v>
      </c>
      <c r="P448" s="72"/>
    </row>
    <row r="449" spans="1:15" s="44" customFormat="1" ht="21" customHeight="1">
      <c r="A449" s="114" t="s">
        <v>198</v>
      </c>
      <c r="B449" s="124">
        <v>400000</v>
      </c>
      <c r="C449" s="200"/>
      <c r="D449" s="200"/>
      <c r="E449" s="200"/>
      <c r="F449" s="200"/>
      <c r="G449" s="200"/>
      <c r="H449" s="200"/>
      <c r="I449" s="200">
        <v>400000</v>
      </c>
      <c r="J449" s="200"/>
      <c r="K449" s="200"/>
      <c r="L449" s="200"/>
      <c r="M449" s="200"/>
      <c r="N449" s="200"/>
      <c r="O449" s="43">
        <f t="shared" si="42"/>
        <v>400000</v>
      </c>
    </row>
    <row r="450" spans="1:15" s="44" customFormat="1" ht="37.5" customHeight="1">
      <c r="A450" s="114" t="s">
        <v>344</v>
      </c>
      <c r="B450" s="124">
        <v>400000</v>
      </c>
      <c r="C450" s="200"/>
      <c r="D450" s="200"/>
      <c r="E450" s="200"/>
      <c r="F450" s="200"/>
      <c r="G450" s="200"/>
      <c r="H450" s="200"/>
      <c r="I450" s="200">
        <v>400000</v>
      </c>
      <c r="J450" s="200"/>
      <c r="K450" s="200"/>
      <c r="L450" s="200"/>
      <c r="M450" s="200"/>
      <c r="N450" s="200"/>
      <c r="O450" s="43">
        <f t="shared" si="42"/>
        <v>400000</v>
      </c>
    </row>
    <row r="451" spans="1:17" s="44" customFormat="1" ht="18" customHeight="1">
      <c r="A451" s="118" t="s">
        <v>198</v>
      </c>
      <c r="B451" s="124">
        <f>B453+B454+B455+B456+B457+B458+B465+B466</f>
        <v>300000</v>
      </c>
      <c r="C451" s="200"/>
      <c r="D451" s="200">
        <f aca="true" t="shared" si="43" ref="D451:L451">D453+D454+D455+D456+D457+D458+D465+D466</f>
        <v>30000</v>
      </c>
      <c r="E451" s="200">
        <f t="shared" si="43"/>
        <v>30000</v>
      </c>
      <c r="F451" s="200"/>
      <c r="G451" s="200">
        <f t="shared" si="43"/>
        <v>30000</v>
      </c>
      <c r="H451" s="200">
        <f t="shared" si="43"/>
        <v>50000</v>
      </c>
      <c r="I451" s="200">
        <f t="shared" si="43"/>
        <v>60000</v>
      </c>
      <c r="J451" s="200">
        <f t="shared" si="43"/>
        <v>30000</v>
      </c>
      <c r="K451" s="200"/>
      <c r="L451" s="200">
        <f t="shared" si="43"/>
        <v>70000</v>
      </c>
      <c r="M451" s="200"/>
      <c r="N451" s="200"/>
      <c r="O451" s="43">
        <f t="shared" si="42"/>
        <v>300000</v>
      </c>
      <c r="Q451" s="44" t="s">
        <v>10</v>
      </c>
    </row>
    <row r="452" spans="1:15" s="44" customFormat="1" ht="0.75" customHeight="1">
      <c r="A452" s="114"/>
      <c r="B452" s="124"/>
      <c r="C452" s="200"/>
      <c r="D452" s="200"/>
      <c r="E452" s="200"/>
      <c r="F452" s="200"/>
      <c r="G452" s="200"/>
      <c r="H452" s="200"/>
      <c r="I452" s="200"/>
      <c r="J452" s="200"/>
      <c r="K452" s="200"/>
      <c r="L452" s="200"/>
      <c r="M452" s="200"/>
      <c r="N452" s="200"/>
      <c r="O452" s="43">
        <f t="shared" si="42"/>
        <v>0</v>
      </c>
    </row>
    <row r="453" spans="1:15" s="44" customFormat="1" ht="20.25" customHeight="1">
      <c r="A453" s="114" t="s">
        <v>345</v>
      </c>
      <c r="B453" s="124">
        <v>30000</v>
      </c>
      <c r="C453" s="200"/>
      <c r="D453" s="200"/>
      <c r="E453" s="200"/>
      <c r="F453" s="200"/>
      <c r="G453" s="200"/>
      <c r="H453" s="200"/>
      <c r="I453" s="200"/>
      <c r="J453" s="200"/>
      <c r="K453" s="200"/>
      <c r="L453" s="200">
        <v>30000</v>
      </c>
      <c r="M453" s="200"/>
      <c r="N453" s="200"/>
      <c r="O453" s="43">
        <f t="shared" si="42"/>
        <v>30000</v>
      </c>
    </row>
    <row r="454" spans="1:15" s="44" customFormat="1" ht="40.5" customHeight="1">
      <c r="A454" s="114" t="s">
        <v>346</v>
      </c>
      <c r="B454" s="124">
        <v>30000</v>
      </c>
      <c r="C454" s="200"/>
      <c r="D454" s="200"/>
      <c r="E454" s="200">
        <v>30000</v>
      </c>
      <c r="F454" s="200"/>
      <c r="G454" s="200"/>
      <c r="H454" s="200"/>
      <c r="I454" s="200"/>
      <c r="J454" s="200"/>
      <c r="K454" s="200"/>
      <c r="L454" s="200"/>
      <c r="M454" s="200"/>
      <c r="N454" s="200"/>
      <c r="O454" s="43">
        <f t="shared" si="42"/>
        <v>30000</v>
      </c>
    </row>
    <row r="455" spans="1:15" s="44" customFormat="1" ht="34.5" customHeight="1">
      <c r="A455" s="118" t="s">
        <v>347</v>
      </c>
      <c r="B455" s="124">
        <v>30000</v>
      </c>
      <c r="C455" s="200"/>
      <c r="D455" s="200">
        <v>30000</v>
      </c>
      <c r="E455" s="200"/>
      <c r="F455" s="200"/>
      <c r="G455" s="200"/>
      <c r="H455" s="199"/>
      <c r="I455" s="200"/>
      <c r="J455" s="200"/>
      <c r="K455" s="200"/>
      <c r="L455" s="200"/>
      <c r="M455" s="200"/>
      <c r="N455" s="200"/>
      <c r="O455" s="43">
        <f t="shared" si="42"/>
        <v>30000</v>
      </c>
    </row>
    <row r="456" spans="1:15" s="44" customFormat="1" ht="19.5" customHeight="1">
      <c r="A456" s="118" t="s">
        <v>348</v>
      </c>
      <c r="B456" s="124">
        <v>60000</v>
      </c>
      <c r="C456" s="200"/>
      <c r="D456" s="200"/>
      <c r="E456" s="200"/>
      <c r="F456" s="200"/>
      <c r="G456" s="200"/>
      <c r="H456" s="199"/>
      <c r="I456" s="200">
        <v>60000</v>
      </c>
      <c r="J456" s="200"/>
      <c r="K456" s="200"/>
      <c r="L456" s="200"/>
      <c r="M456" s="200"/>
      <c r="N456" s="200"/>
      <c r="O456" s="43">
        <f>SUM(C447:N447)</f>
        <v>3560000</v>
      </c>
    </row>
    <row r="457" spans="1:15" s="44" customFormat="1" ht="20.25" customHeight="1">
      <c r="A457" s="118" t="s">
        <v>349</v>
      </c>
      <c r="B457" s="124">
        <v>30000</v>
      </c>
      <c r="C457" s="200"/>
      <c r="D457" s="200"/>
      <c r="E457" s="200"/>
      <c r="F457" s="200"/>
      <c r="G457" s="200">
        <v>30000</v>
      </c>
      <c r="H457" s="199"/>
      <c r="I457" s="200"/>
      <c r="J457" s="200"/>
      <c r="K457" s="200"/>
      <c r="L457" s="200"/>
      <c r="M457" s="200"/>
      <c r="N457" s="200"/>
      <c r="O457" s="43">
        <f>SUM(C448:N448)</f>
        <v>3560000</v>
      </c>
    </row>
    <row r="458" spans="1:15" s="44" customFormat="1" ht="38.25" customHeight="1">
      <c r="A458" s="118" t="s">
        <v>350</v>
      </c>
      <c r="B458" s="124">
        <v>50000</v>
      </c>
      <c r="C458" s="125"/>
      <c r="D458" s="125"/>
      <c r="E458" s="125"/>
      <c r="F458" s="125"/>
      <c r="G458" s="125"/>
      <c r="H458" s="125">
        <v>50000</v>
      </c>
      <c r="I458" s="125"/>
      <c r="J458" s="125"/>
      <c r="K458" s="125"/>
      <c r="L458" s="125"/>
      <c r="M458" s="125"/>
      <c r="N458" s="125"/>
      <c r="O458" s="43">
        <f>SUM(C449:N449)</f>
        <v>400000</v>
      </c>
    </row>
    <row r="459" spans="1:15" s="44" customFormat="1" ht="28.5" customHeight="1">
      <c r="A459" s="188"/>
      <c r="B459" s="193"/>
      <c r="C459" s="194"/>
      <c r="D459" s="194"/>
      <c r="E459" s="194"/>
      <c r="F459" s="194"/>
      <c r="G459" s="194"/>
      <c r="H459" s="194"/>
      <c r="I459" s="194"/>
      <c r="J459" s="194"/>
      <c r="K459" s="194"/>
      <c r="L459" s="194"/>
      <c r="M459" s="194"/>
      <c r="N459" s="194"/>
      <c r="O459" s="43">
        <f>SUM(C451:N451)</f>
        <v>300000</v>
      </c>
    </row>
    <row r="460" spans="1:15" s="44" customFormat="1" ht="30.75" customHeight="1">
      <c r="A460" s="170" t="s">
        <v>38</v>
      </c>
      <c r="B460" s="169"/>
      <c r="C460" s="169"/>
      <c r="D460" s="169"/>
      <c r="E460" s="167" t="s">
        <v>39</v>
      </c>
      <c r="F460" s="167"/>
      <c r="G460" s="167"/>
      <c r="H460" s="168" t="s">
        <v>38</v>
      </c>
      <c r="I460" s="168" t="s">
        <v>10</v>
      </c>
      <c r="J460" s="168"/>
      <c r="K460" s="169"/>
      <c r="L460" s="168" t="s">
        <v>40</v>
      </c>
      <c r="M460" s="168"/>
      <c r="N460" s="173"/>
      <c r="O460" s="43">
        <f>SUM(C453:N453)</f>
        <v>30000</v>
      </c>
    </row>
    <row r="461" spans="1:15" s="44" customFormat="1" ht="17.25" customHeight="1">
      <c r="A461" s="170"/>
      <c r="B461" s="241" t="s">
        <v>46</v>
      </c>
      <c r="C461" s="241"/>
      <c r="D461" s="241"/>
      <c r="E461" s="167"/>
      <c r="F461" s="167"/>
      <c r="G461" s="168"/>
      <c r="H461" s="168"/>
      <c r="I461" s="241" t="s">
        <v>41</v>
      </c>
      <c r="J461" s="241"/>
      <c r="K461" s="241"/>
      <c r="L461" s="167"/>
      <c r="M461" s="167"/>
      <c r="N461" s="173"/>
      <c r="O461" s="43">
        <f>SUM(C454:N454)</f>
        <v>30000</v>
      </c>
    </row>
    <row r="462" spans="1:15" s="44" customFormat="1" ht="20.25" customHeight="1">
      <c r="A462" s="170" t="s">
        <v>42</v>
      </c>
      <c r="B462" s="242" t="s">
        <v>43</v>
      </c>
      <c r="C462" s="242"/>
      <c r="D462" s="242"/>
      <c r="E462" s="167"/>
      <c r="F462" s="167"/>
      <c r="G462" s="168"/>
      <c r="H462" s="168" t="s">
        <v>42</v>
      </c>
      <c r="I462" s="242" t="s">
        <v>44</v>
      </c>
      <c r="J462" s="242"/>
      <c r="K462" s="242"/>
      <c r="L462" s="171"/>
      <c r="M462" s="171"/>
      <c r="N462" s="174"/>
      <c r="O462" s="43">
        <f>SUM(C455:N455)</f>
        <v>30000</v>
      </c>
    </row>
    <row r="463" spans="1:15" s="44" customFormat="1" ht="21" customHeight="1">
      <c r="A463" s="243" t="s">
        <v>0</v>
      </c>
      <c r="B463" s="78" t="s">
        <v>1</v>
      </c>
      <c r="C463" s="251" t="s">
        <v>3</v>
      </c>
      <c r="D463" s="252"/>
      <c r="E463" s="253"/>
      <c r="F463" s="251" t="s">
        <v>11</v>
      </c>
      <c r="G463" s="252"/>
      <c r="H463" s="253"/>
      <c r="I463" s="251" t="s">
        <v>12</v>
      </c>
      <c r="J463" s="252"/>
      <c r="K463" s="253"/>
      <c r="L463" s="251" t="s">
        <v>13</v>
      </c>
      <c r="M463" s="252"/>
      <c r="N463" s="253"/>
      <c r="O463" s="43">
        <f>SUM(C458:N458)</f>
        <v>50000</v>
      </c>
    </row>
    <row r="464" spans="1:15" s="44" customFormat="1" ht="22.5" customHeight="1">
      <c r="A464" s="244"/>
      <c r="B464" s="78" t="s">
        <v>2</v>
      </c>
      <c r="C464" s="103" t="s">
        <v>180</v>
      </c>
      <c r="D464" s="103" t="s">
        <v>181</v>
      </c>
      <c r="E464" s="103" t="s">
        <v>182</v>
      </c>
      <c r="F464" s="103" t="s">
        <v>183</v>
      </c>
      <c r="G464" s="103" t="s">
        <v>184</v>
      </c>
      <c r="H464" s="104" t="s">
        <v>185</v>
      </c>
      <c r="I464" s="103" t="s">
        <v>186</v>
      </c>
      <c r="J464" s="103" t="s">
        <v>187</v>
      </c>
      <c r="K464" s="103" t="s">
        <v>188</v>
      </c>
      <c r="L464" s="103" t="s">
        <v>189</v>
      </c>
      <c r="M464" s="103" t="s">
        <v>190</v>
      </c>
      <c r="N464" s="103" t="s">
        <v>191</v>
      </c>
      <c r="O464" s="43" t="e">
        <f>SUM(#REF!)</f>
        <v>#REF!</v>
      </c>
    </row>
    <row r="465" spans="1:15" s="44" customFormat="1" ht="39.75" customHeight="1">
      <c r="A465" s="197" t="s">
        <v>351</v>
      </c>
      <c r="B465" s="97">
        <v>30000</v>
      </c>
      <c r="C465" s="97"/>
      <c r="D465" s="97"/>
      <c r="E465" s="97"/>
      <c r="F465" s="97"/>
      <c r="G465" s="97"/>
      <c r="H465" s="97"/>
      <c r="I465" s="97"/>
      <c r="J465" s="97">
        <v>30000</v>
      </c>
      <c r="K465" s="97"/>
      <c r="L465" s="97"/>
      <c r="M465" s="97"/>
      <c r="N465" s="97"/>
      <c r="O465" s="43"/>
    </row>
    <row r="466" spans="1:15" s="44" customFormat="1" ht="59.25" customHeight="1">
      <c r="A466" s="114" t="s">
        <v>352</v>
      </c>
      <c r="B466" s="97">
        <v>40000</v>
      </c>
      <c r="C466" s="97"/>
      <c r="D466" s="97"/>
      <c r="E466" s="97"/>
      <c r="F466" s="97"/>
      <c r="G466" s="97"/>
      <c r="H466" s="97"/>
      <c r="I466" s="97"/>
      <c r="J466" s="97"/>
      <c r="K466" s="97"/>
      <c r="L466" s="97">
        <v>40000</v>
      </c>
      <c r="M466" s="97"/>
      <c r="N466" s="97"/>
      <c r="O466" s="43"/>
    </row>
    <row r="467" spans="1:15" s="44" customFormat="1" ht="20.25" customHeight="1">
      <c r="A467" s="118" t="s">
        <v>230</v>
      </c>
      <c r="B467" s="97">
        <v>100000</v>
      </c>
      <c r="C467" s="97"/>
      <c r="D467" s="97"/>
      <c r="E467" s="97"/>
      <c r="F467" s="97"/>
      <c r="G467" s="97"/>
      <c r="H467" s="97">
        <v>100000</v>
      </c>
      <c r="I467" s="97"/>
      <c r="J467" s="97"/>
      <c r="K467" s="97"/>
      <c r="L467" s="97"/>
      <c r="M467" s="97"/>
      <c r="N467" s="97"/>
      <c r="O467" s="43"/>
    </row>
    <row r="468" spans="1:15" s="44" customFormat="1" ht="24" customHeight="1">
      <c r="A468" s="118" t="s">
        <v>373</v>
      </c>
      <c r="B468" s="97">
        <v>100000</v>
      </c>
      <c r="C468" s="97"/>
      <c r="D468" s="97"/>
      <c r="E468" s="97"/>
      <c r="F468" s="97"/>
      <c r="G468" s="97"/>
      <c r="H468" s="97">
        <v>100000</v>
      </c>
      <c r="I468" s="97"/>
      <c r="J468" s="97"/>
      <c r="K468" s="97"/>
      <c r="L468" s="97"/>
      <c r="M468" s="97"/>
      <c r="N468" s="97"/>
      <c r="O468" s="43" t="e">
        <f>SUM(#REF!)</f>
        <v>#REF!</v>
      </c>
    </row>
    <row r="469" spans="1:15" s="44" customFormat="1" ht="24" customHeight="1">
      <c r="A469" s="188"/>
      <c r="B469" s="189"/>
      <c r="C469" s="189"/>
      <c r="D469" s="189"/>
      <c r="E469" s="189"/>
      <c r="F469" s="189"/>
      <c r="G469" s="189"/>
      <c r="H469" s="189"/>
      <c r="I469" s="189"/>
      <c r="J469" s="189"/>
      <c r="K469" s="189"/>
      <c r="L469" s="189"/>
      <c r="M469" s="189"/>
      <c r="N469" s="189"/>
      <c r="O469" s="43"/>
    </row>
    <row r="470" spans="1:15" s="44" customFormat="1" ht="14.25" customHeight="1">
      <c r="A470" s="170"/>
      <c r="B470" s="242"/>
      <c r="C470" s="242"/>
      <c r="D470" s="242"/>
      <c r="E470" s="167"/>
      <c r="F470" s="167"/>
      <c r="G470" s="168"/>
      <c r="H470" s="168"/>
      <c r="I470" s="242"/>
      <c r="J470" s="242"/>
      <c r="K470" s="242"/>
      <c r="L470" s="171"/>
      <c r="M470" s="171"/>
      <c r="N470" s="174"/>
      <c r="O470" s="43" t="e">
        <f>SUM(#REF!)</f>
        <v>#REF!</v>
      </c>
    </row>
    <row r="471" spans="1:15" s="44" customFormat="1" ht="29.25" customHeight="1">
      <c r="A471" s="170" t="s">
        <v>38</v>
      </c>
      <c r="B471" s="169"/>
      <c r="C471" s="169"/>
      <c r="D471" s="169"/>
      <c r="E471" s="167" t="s">
        <v>39</v>
      </c>
      <c r="F471" s="167"/>
      <c r="G471" s="167"/>
      <c r="H471" s="168" t="s">
        <v>38</v>
      </c>
      <c r="I471" s="168" t="s">
        <v>10</v>
      </c>
      <c r="J471" s="168"/>
      <c r="K471" s="169"/>
      <c r="L471" s="168" t="s">
        <v>40</v>
      </c>
      <c r="M471" s="168"/>
      <c r="N471" s="173"/>
      <c r="O471" s="43" t="e">
        <f>SUM(#REF!)</f>
        <v>#REF!</v>
      </c>
    </row>
    <row r="472" spans="1:15" s="44" customFormat="1" ht="22.5" customHeight="1">
      <c r="A472" s="170"/>
      <c r="B472" s="241" t="s">
        <v>46</v>
      </c>
      <c r="C472" s="241"/>
      <c r="D472" s="241"/>
      <c r="E472" s="167"/>
      <c r="F472" s="167"/>
      <c r="G472" s="168"/>
      <c r="H472" s="168"/>
      <c r="I472" s="241" t="s">
        <v>41</v>
      </c>
      <c r="J472" s="241"/>
      <c r="K472" s="241"/>
      <c r="L472" s="167"/>
      <c r="M472" s="167"/>
      <c r="N472" s="173"/>
      <c r="O472" s="43" t="e">
        <f>SUM(#REF!)</f>
        <v>#REF!</v>
      </c>
    </row>
    <row r="473" spans="1:15" s="44" customFormat="1" ht="40.5" customHeight="1">
      <c r="A473" s="170" t="s">
        <v>42</v>
      </c>
      <c r="B473" s="242" t="s">
        <v>43</v>
      </c>
      <c r="C473" s="242"/>
      <c r="D473" s="242"/>
      <c r="E473" s="167"/>
      <c r="F473" s="167"/>
      <c r="G473" s="168"/>
      <c r="H473" s="168" t="s">
        <v>42</v>
      </c>
      <c r="I473" s="242" t="s">
        <v>44</v>
      </c>
      <c r="J473" s="242"/>
      <c r="K473" s="242"/>
      <c r="L473" s="171"/>
      <c r="M473" s="171"/>
      <c r="N473" s="174"/>
      <c r="O473" s="43" t="e">
        <f>SUM(#REF!)</f>
        <v>#REF!</v>
      </c>
    </row>
    <row r="474" spans="1:15" s="44" customFormat="1" ht="40.5" customHeight="1">
      <c r="A474" s="170"/>
      <c r="B474" s="172"/>
      <c r="C474" s="172"/>
      <c r="D474" s="172"/>
      <c r="E474" s="167"/>
      <c r="F474" s="167"/>
      <c r="G474" s="168"/>
      <c r="H474" s="168"/>
      <c r="I474" s="172"/>
      <c r="J474" s="172"/>
      <c r="K474" s="172"/>
      <c r="L474" s="171"/>
      <c r="M474" s="171"/>
      <c r="N474" s="174"/>
      <c r="O474" s="43"/>
    </row>
    <row r="475" spans="1:15" s="44" customFormat="1" ht="40.5" customHeight="1">
      <c r="A475" s="170"/>
      <c r="B475" s="172"/>
      <c r="C475" s="172"/>
      <c r="D475" s="172"/>
      <c r="E475" s="167"/>
      <c r="F475" s="167"/>
      <c r="G475" s="168"/>
      <c r="H475" s="168"/>
      <c r="I475" s="172"/>
      <c r="J475" s="172"/>
      <c r="K475" s="172"/>
      <c r="L475" s="171"/>
      <c r="M475" s="171"/>
      <c r="N475" s="174"/>
      <c r="O475" s="43"/>
    </row>
    <row r="476" spans="1:15" s="44" customFormat="1" ht="40.5" customHeight="1">
      <c r="A476" s="170"/>
      <c r="B476" s="172"/>
      <c r="C476" s="172"/>
      <c r="D476" s="172"/>
      <c r="E476" s="167"/>
      <c r="F476" s="167"/>
      <c r="G476" s="168"/>
      <c r="H476" s="168"/>
      <c r="I476" s="172"/>
      <c r="J476" s="172"/>
      <c r="K476" s="172"/>
      <c r="L476" s="171"/>
      <c r="M476" s="171"/>
      <c r="N476" s="174"/>
      <c r="O476" s="43"/>
    </row>
    <row r="477" spans="1:15" s="44" customFormat="1" ht="40.5" customHeight="1">
      <c r="A477" s="170"/>
      <c r="B477" s="172"/>
      <c r="C477" s="172"/>
      <c r="D477" s="172"/>
      <c r="E477" s="167"/>
      <c r="F477" s="167"/>
      <c r="G477" s="168"/>
      <c r="H477" s="168"/>
      <c r="I477" s="172"/>
      <c r="J477" s="172"/>
      <c r="K477" s="172"/>
      <c r="L477" s="171"/>
      <c r="M477" s="171"/>
      <c r="N477" s="174"/>
      <c r="O477" s="43"/>
    </row>
    <row r="478" spans="1:15" s="44" customFormat="1" ht="40.5" customHeight="1">
      <c r="A478" s="170"/>
      <c r="B478" s="172"/>
      <c r="C478" s="172"/>
      <c r="D478" s="172"/>
      <c r="E478" s="167"/>
      <c r="F478" s="167"/>
      <c r="G478" s="168"/>
      <c r="H478" s="168"/>
      <c r="I478" s="172"/>
      <c r="J478" s="172"/>
      <c r="K478" s="172"/>
      <c r="L478" s="171"/>
      <c r="M478" s="171"/>
      <c r="N478" s="174"/>
      <c r="O478" s="43"/>
    </row>
    <row r="479" spans="1:15" s="44" customFormat="1" ht="40.5" customHeight="1">
      <c r="A479" s="170"/>
      <c r="B479" s="172"/>
      <c r="C479" s="172"/>
      <c r="D479" s="172"/>
      <c r="E479" s="167"/>
      <c r="F479" s="167"/>
      <c r="G479" s="168"/>
      <c r="H479" s="168"/>
      <c r="I479" s="172"/>
      <c r="J479" s="172"/>
      <c r="K479" s="172"/>
      <c r="L479" s="171"/>
      <c r="M479" s="171"/>
      <c r="N479" s="174"/>
      <c r="O479" s="43"/>
    </row>
    <row r="480" spans="1:15" s="44" customFormat="1" ht="21.75" customHeight="1">
      <c r="A480" s="264" t="s">
        <v>114</v>
      </c>
      <c r="B480" s="264"/>
      <c r="C480" s="264"/>
      <c r="D480" s="264"/>
      <c r="E480" s="264"/>
      <c r="F480" s="264"/>
      <c r="G480" s="264"/>
      <c r="H480" s="264"/>
      <c r="I480" s="264"/>
      <c r="J480" s="264"/>
      <c r="K480" s="264"/>
      <c r="L480" s="264"/>
      <c r="M480" s="264"/>
      <c r="N480" s="264"/>
      <c r="O480" s="43"/>
    </row>
    <row r="481" spans="1:15" s="44" customFormat="1" ht="18.75" customHeight="1">
      <c r="A481" s="265" t="s">
        <v>389</v>
      </c>
      <c r="B481" s="265"/>
      <c r="C481" s="265"/>
      <c r="D481" s="265"/>
      <c r="E481" s="265"/>
      <c r="F481" s="265"/>
      <c r="G481" s="265"/>
      <c r="H481" s="265"/>
      <c r="I481" s="265"/>
      <c r="J481" s="265"/>
      <c r="K481" s="265"/>
      <c r="L481" s="265"/>
      <c r="M481" s="265"/>
      <c r="N481" s="265"/>
      <c r="O481" s="43"/>
    </row>
    <row r="482" spans="1:15" s="44" customFormat="1" ht="22.5" customHeight="1">
      <c r="A482" s="243" t="s">
        <v>0</v>
      </c>
      <c r="B482" s="102" t="s">
        <v>1</v>
      </c>
      <c r="C482" s="259" t="s">
        <v>3</v>
      </c>
      <c r="D482" s="260"/>
      <c r="E482" s="261"/>
      <c r="F482" s="259" t="s">
        <v>4</v>
      </c>
      <c r="G482" s="260"/>
      <c r="H482" s="261"/>
      <c r="I482" s="259" t="s">
        <v>5</v>
      </c>
      <c r="J482" s="260"/>
      <c r="K482" s="261"/>
      <c r="L482" s="259" t="s">
        <v>6</v>
      </c>
      <c r="M482" s="260"/>
      <c r="N482" s="261"/>
      <c r="O482" s="43" t="e">
        <f>SUM(#REF!)</f>
        <v>#REF!</v>
      </c>
    </row>
    <row r="483" spans="1:15" s="44" customFormat="1" ht="18" customHeight="1">
      <c r="A483" s="244"/>
      <c r="B483" s="102" t="s">
        <v>2</v>
      </c>
      <c r="C483" s="103" t="s">
        <v>180</v>
      </c>
      <c r="D483" s="103" t="s">
        <v>181</v>
      </c>
      <c r="E483" s="103" t="s">
        <v>182</v>
      </c>
      <c r="F483" s="103" t="s">
        <v>183</v>
      </c>
      <c r="G483" s="103" t="s">
        <v>184</v>
      </c>
      <c r="H483" s="104" t="s">
        <v>185</v>
      </c>
      <c r="I483" s="103" t="s">
        <v>186</v>
      </c>
      <c r="J483" s="103" t="s">
        <v>187</v>
      </c>
      <c r="K483" s="103" t="s">
        <v>188</v>
      </c>
      <c r="L483" s="103" t="s">
        <v>189</v>
      </c>
      <c r="M483" s="103" t="s">
        <v>190</v>
      </c>
      <c r="N483" s="103" t="s">
        <v>191</v>
      </c>
      <c r="O483" s="43" t="e">
        <f>SUM(#REF!)</f>
        <v>#REF!</v>
      </c>
    </row>
    <row r="484" spans="1:15" s="44" customFormat="1" ht="17.25" customHeight="1">
      <c r="A484" s="157" t="s">
        <v>35</v>
      </c>
      <c r="B484" s="110">
        <v>3091815</v>
      </c>
      <c r="C484" s="107">
        <f>C486+C491+C496+C525+C528+C530+C529</f>
        <v>148816</v>
      </c>
      <c r="D484" s="107">
        <f>D486+D491+D496+D525+D528+D530+D529</f>
        <v>173816</v>
      </c>
      <c r="E484" s="107">
        <f>E486+E491+E496+E525+E528+E530+E529</f>
        <v>489831</v>
      </c>
      <c r="F484" s="107">
        <f>F486+F491+F496+F525+F528+F530+F529</f>
        <v>148816</v>
      </c>
      <c r="G484" s="107">
        <f>G486+G491+G496+G525+G528+G530+G529</f>
        <v>278816</v>
      </c>
      <c r="H484" s="107">
        <f>H486+H491+H496+H525+H528+H530+H529</f>
        <v>408816</v>
      </c>
      <c r="I484" s="107">
        <f>I486+I491+I496+I525+I528+I530+I529</f>
        <v>368816</v>
      </c>
      <c r="J484" s="107">
        <f>J486+J491+J496+J525+J528+J530+J529</f>
        <v>293816</v>
      </c>
      <c r="K484" s="107">
        <f>K486+K491+K496+K525+K528+K530+K529</f>
        <v>233816</v>
      </c>
      <c r="L484" s="107">
        <f>L486+L491+L496+L525+L528+L530+L529</f>
        <v>148816</v>
      </c>
      <c r="M484" s="107">
        <f>M486+M491+M496+M525+M528+M530+M529</f>
        <v>168816</v>
      </c>
      <c r="N484" s="107">
        <f>N486+N491+N496+N525+N528+N530+N529</f>
        <v>243824</v>
      </c>
      <c r="O484" s="43">
        <f>C484+D484+E484+F484+G484+H484+I484+J484+K484+L484+M484+N484</f>
        <v>3106815</v>
      </c>
    </row>
    <row r="485" spans="1:15" s="44" customFormat="1" ht="20.25" customHeight="1">
      <c r="A485" s="161" t="s">
        <v>36</v>
      </c>
      <c r="B485" s="110">
        <v>3091815</v>
      </c>
      <c r="C485" s="107">
        <v>148816</v>
      </c>
      <c r="D485" s="107">
        <v>173816</v>
      </c>
      <c r="E485" s="107">
        <v>474831</v>
      </c>
      <c r="F485" s="107">
        <v>148816</v>
      </c>
      <c r="G485" s="107">
        <v>278816</v>
      </c>
      <c r="H485" s="107">
        <v>408816</v>
      </c>
      <c r="I485" s="107">
        <v>368816</v>
      </c>
      <c r="J485" s="107">
        <v>293816</v>
      </c>
      <c r="K485" s="107">
        <v>233816</v>
      </c>
      <c r="L485" s="107">
        <v>148816</v>
      </c>
      <c r="M485" s="107">
        <v>168816</v>
      </c>
      <c r="N485" s="107">
        <v>243824</v>
      </c>
      <c r="O485" s="43">
        <f aca="true" t="shared" si="44" ref="O485:O549">C485+D485+E485+F485+G485+H485+I485+J485+K485+L485+M485+N485</f>
        <v>3091815</v>
      </c>
    </row>
    <row r="486" spans="1:15" s="44" customFormat="1" ht="18.75" customHeight="1">
      <c r="A486" s="126" t="s">
        <v>353</v>
      </c>
      <c r="B486" s="110">
        <v>1699800</v>
      </c>
      <c r="C486" s="107">
        <f>C487+C488+C489+C490</f>
        <v>141650</v>
      </c>
      <c r="D486" s="107">
        <f aca="true" t="shared" si="45" ref="D486:N486">D487+D488+D489+D490</f>
        <v>141650</v>
      </c>
      <c r="E486" s="107">
        <f t="shared" si="45"/>
        <v>141650</v>
      </c>
      <c r="F486" s="107">
        <f t="shared" si="45"/>
        <v>141650</v>
      </c>
      <c r="G486" s="107">
        <f t="shared" si="45"/>
        <v>141650</v>
      </c>
      <c r="H486" s="107">
        <f t="shared" si="45"/>
        <v>141650</v>
      </c>
      <c r="I486" s="107">
        <f t="shared" si="45"/>
        <v>141650</v>
      </c>
      <c r="J486" s="107">
        <f t="shared" si="45"/>
        <v>141650</v>
      </c>
      <c r="K486" s="107">
        <f t="shared" si="45"/>
        <v>141650</v>
      </c>
      <c r="L486" s="107">
        <f t="shared" si="45"/>
        <v>141650</v>
      </c>
      <c r="M486" s="107">
        <f t="shared" si="45"/>
        <v>141650</v>
      </c>
      <c r="N486" s="107">
        <f t="shared" si="45"/>
        <v>141650</v>
      </c>
      <c r="O486" s="43">
        <f t="shared" si="44"/>
        <v>1699800</v>
      </c>
    </row>
    <row r="487" spans="1:15" s="14" customFormat="1" ht="20.25" customHeight="1">
      <c r="A487" s="153" t="s">
        <v>233</v>
      </c>
      <c r="B487" s="109">
        <v>1272360</v>
      </c>
      <c r="C487" s="107">
        <v>106030</v>
      </c>
      <c r="D487" s="107">
        <v>106030</v>
      </c>
      <c r="E487" s="107">
        <v>106030</v>
      </c>
      <c r="F487" s="107">
        <v>106030</v>
      </c>
      <c r="G487" s="107">
        <v>106030</v>
      </c>
      <c r="H487" s="107">
        <v>106030</v>
      </c>
      <c r="I487" s="107">
        <v>106030</v>
      </c>
      <c r="J487" s="107">
        <v>106030</v>
      </c>
      <c r="K487" s="107">
        <v>106030</v>
      </c>
      <c r="L487" s="107">
        <v>106030</v>
      </c>
      <c r="M487" s="107">
        <v>106030</v>
      </c>
      <c r="N487" s="107">
        <v>106030</v>
      </c>
      <c r="O487" s="43">
        <f t="shared" si="44"/>
        <v>1272360</v>
      </c>
    </row>
    <row r="488" spans="1:15" s="14" customFormat="1" ht="21.75" customHeight="1">
      <c r="A488" s="126" t="s">
        <v>115</v>
      </c>
      <c r="B488" s="109">
        <v>60000</v>
      </c>
      <c r="C488" s="107">
        <v>5000</v>
      </c>
      <c r="D488" s="107">
        <v>5000</v>
      </c>
      <c r="E488" s="107">
        <v>5000</v>
      </c>
      <c r="F488" s="107">
        <v>5000</v>
      </c>
      <c r="G488" s="107">
        <v>5000</v>
      </c>
      <c r="H488" s="107">
        <v>5000</v>
      </c>
      <c r="I488" s="107">
        <v>5000</v>
      </c>
      <c r="J488" s="107">
        <v>5000</v>
      </c>
      <c r="K488" s="107">
        <v>5000</v>
      </c>
      <c r="L488" s="107">
        <v>5000</v>
      </c>
      <c r="M488" s="107">
        <v>5000</v>
      </c>
      <c r="N488" s="107">
        <v>5000</v>
      </c>
      <c r="O488" s="43">
        <f t="shared" si="44"/>
        <v>60000</v>
      </c>
    </row>
    <row r="489" spans="1:15" s="14" customFormat="1" ht="20.25" customHeight="1">
      <c r="A489" s="126" t="s">
        <v>236</v>
      </c>
      <c r="B489" s="109">
        <v>343440</v>
      </c>
      <c r="C489" s="107">
        <v>28620</v>
      </c>
      <c r="D489" s="107">
        <v>28620</v>
      </c>
      <c r="E489" s="107">
        <v>28620</v>
      </c>
      <c r="F489" s="107">
        <v>28620</v>
      </c>
      <c r="G489" s="107">
        <v>28620</v>
      </c>
      <c r="H489" s="107">
        <v>28620</v>
      </c>
      <c r="I489" s="107">
        <v>28620</v>
      </c>
      <c r="J489" s="107">
        <v>28620</v>
      </c>
      <c r="K489" s="107">
        <v>28620</v>
      </c>
      <c r="L489" s="107">
        <v>28620</v>
      </c>
      <c r="M489" s="107">
        <v>28620</v>
      </c>
      <c r="N489" s="107">
        <v>28620</v>
      </c>
      <c r="O489" s="43">
        <f t="shared" si="44"/>
        <v>343440</v>
      </c>
    </row>
    <row r="490" spans="1:15" s="14" customFormat="1" ht="20.25" customHeight="1">
      <c r="A490" s="126" t="s">
        <v>237</v>
      </c>
      <c r="B490" s="109">
        <v>24000</v>
      </c>
      <c r="C490" s="214">
        <v>2000</v>
      </c>
      <c r="D490" s="214">
        <v>2000</v>
      </c>
      <c r="E490" s="214">
        <v>2000</v>
      </c>
      <c r="F490" s="214">
        <v>2000</v>
      </c>
      <c r="G490" s="214">
        <v>2000</v>
      </c>
      <c r="H490" s="214">
        <v>2000</v>
      </c>
      <c r="I490" s="214">
        <v>2000</v>
      </c>
      <c r="J490" s="214">
        <v>2000</v>
      </c>
      <c r="K490" s="214">
        <v>2000</v>
      </c>
      <c r="L490" s="214">
        <v>2000</v>
      </c>
      <c r="M490" s="214">
        <v>2000</v>
      </c>
      <c r="N490" s="214">
        <v>2000</v>
      </c>
      <c r="O490" s="43">
        <f t="shared" si="44"/>
        <v>24000</v>
      </c>
    </row>
    <row r="491" spans="1:16" s="14" customFormat="1" ht="21">
      <c r="A491" s="126" t="s">
        <v>354</v>
      </c>
      <c r="B491" s="109">
        <f>B492+B493+B494+B495</f>
        <v>297015</v>
      </c>
      <c r="C491" s="214">
        <f>C492+C493+C494+C495</f>
        <v>3000</v>
      </c>
      <c r="D491" s="214">
        <f aca="true" t="shared" si="46" ref="D491:N491">D492+D493+D494+D495</f>
        <v>28000</v>
      </c>
      <c r="E491" s="214">
        <f t="shared" si="46"/>
        <v>204015</v>
      </c>
      <c r="F491" s="214">
        <f t="shared" si="46"/>
        <v>3000</v>
      </c>
      <c r="G491" s="214">
        <f t="shared" si="46"/>
        <v>3000</v>
      </c>
      <c r="H491" s="214">
        <f t="shared" si="46"/>
        <v>3000</v>
      </c>
      <c r="I491" s="214">
        <f t="shared" si="46"/>
        <v>3000</v>
      </c>
      <c r="J491" s="214">
        <f t="shared" si="46"/>
        <v>28000</v>
      </c>
      <c r="K491" s="214">
        <f t="shared" si="46"/>
        <v>3000</v>
      </c>
      <c r="L491" s="214">
        <f t="shared" si="46"/>
        <v>3000</v>
      </c>
      <c r="M491" s="214">
        <f t="shared" si="46"/>
        <v>3000</v>
      </c>
      <c r="N491" s="214">
        <f t="shared" si="46"/>
        <v>13000</v>
      </c>
      <c r="O491" s="43">
        <f t="shared" si="44"/>
        <v>297015</v>
      </c>
      <c r="P491" s="14" t="s">
        <v>10</v>
      </c>
    </row>
    <row r="492" spans="1:15" s="49" customFormat="1" ht="36" customHeight="1">
      <c r="A492" s="126" t="s">
        <v>149</v>
      </c>
      <c r="B492" s="109">
        <v>201015</v>
      </c>
      <c r="C492" s="214"/>
      <c r="D492" s="214"/>
      <c r="E492" s="214">
        <v>201015</v>
      </c>
      <c r="F492" s="214"/>
      <c r="G492" s="214"/>
      <c r="H492" s="214"/>
      <c r="I492" s="214"/>
      <c r="J492" s="214"/>
      <c r="K492" s="214"/>
      <c r="L492" s="214"/>
      <c r="M492" s="214"/>
      <c r="N492" s="214"/>
      <c r="O492" s="43">
        <f t="shared" si="44"/>
        <v>201015</v>
      </c>
    </row>
    <row r="493" spans="1:15" s="49" customFormat="1" ht="36.75" customHeight="1">
      <c r="A493" s="153" t="s">
        <v>355</v>
      </c>
      <c r="B493" s="110">
        <v>10000</v>
      </c>
      <c r="C493" s="154"/>
      <c r="D493" s="154"/>
      <c r="E493" s="154"/>
      <c r="F493" s="154"/>
      <c r="G493" s="154"/>
      <c r="H493" s="154"/>
      <c r="I493" s="154"/>
      <c r="J493" s="154"/>
      <c r="K493" s="154"/>
      <c r="L493" s="154"/>
      <c r="M493" s="154"/>
      <c r="N493" s="154">
        <v>10000</v>
      </c>
      <c r="O493" s="43">
        <f t="shared" si="44"/>
        <v>10000</v>
      </c>
    </row>
    <row r="494" spans="1:15" s="4" customFormat="1" ht="21">
      <c r="A494" s="120" t="s">
        <v>242</v>
      </c>
      <c r="B494" s="110">
        <v>36000</v>
      </c>
      <c r="C494" s="107">
        <v>3000</v>
      </c>
      <c r="D494" s="107">
        <v>3000</v>
      </c>
      <c r="E494" s="107">
        <v>3000</v>
      </c>
      <c r="F494" s="107">
        <v>3000</v>
      </c>
      <c r="G494" s="107">
        <v>3000</v>
      </c>
      <c r="H494" s="107">
        <v>3000</v>
      </c>
      <c r="I494" s="107">
        <v>3000</v>
      </c>
      <c r="J494" s="107">
        <v>3000</v>
      </c>
      <c r="K494" s="107">
        <v>3000</v>
      </c>
      <c r="L494" s="107">
        <v>3000</v>
      </c>
      <c r="M494" s="107">
        <v>3000</v>
      </c>
      <c r="N494" s="107">
        <v>3000</v>
      </c>
      <c r="O494" s="43">
        <f t="shared" si="44"/>
        <v>36000</v>
      </c>
    </row>
    <row r="495" spans="1:15" s="4" customFormat="1" ht="21" customHeight="1">
      <c r="A495" s="127" t="s">
        <v>243</v>
      </c>
      <c r="B495" s="128">
        <v>50000</v>
      </c>
      <c r="C495" s="107"/>
      <c r="D495" s="107">
        <v>25000</v>
      </c>
      <c r="E495" s="107"/>
      <c r="F495" s="107"/>
      <c r="G495" s="107"/>
      <c r="H495" s="107"/>
      <c r="I495" s="107"/>
      <c r="J495" s="110">
        <v>25000</v>
      </c>
      <c r="K495" s="107"/>
      <c r="L495" s="107"/>
      <c r="M495" s="107"/>
      <c r="N495" s="107"/>
      <c r="O495" s="43">
        <f t="shared" si="44"/>
        <v>50000</v>
      </c>
    </row>
    <row r="496" spans="1:15" s="1" customFormat="1" ht="21">
      <c r="A496" s="127" t="s">
        <v>198</v>
      </c>
      <c r="B496" s="128">
        <f>B497+B498+B499+B506+B507+B508+B509+B510+B511+B512+B514+B513+B521+B522+B523+B524</f>
        <v>860000</v>
      </c>
      <c r="C496" s="107">
        <f>C497+C498+C499+C506+C507+C508+C509+C510+C511+C512+C513+C514+C521+C522+C523+C524</f>
        <v>4166</v>
      </c>
      <c r="D496" s="107">
        <f>D497+D498+D499+D506+D507+D508+D509+D510+D511+D512+D513+D514+D521+D522+D523+D524</f>
        <v>4166</v>
      </c>
      <c r="E496" s="107">
        <f>E497+E498+E499+E506+E507+E508+E509+E510+E511+E512+E513+E514+E521+E522+E523+E524</f>
        <v>64166</v>
      </c>
      <c r="F496" s="107">
        <f>F497+F498+F499+F506+F507+F508+F509+F510+F511+F512+F513+F514+F521+F522+F523+F524</f>
        <v>4166</v>
      </c>
      <c r="G496" s="107">
        <f>G497+G498+G499+G506+G507+G508+G509+G510+G511+G512+G513+G514+G521+G522+G523+G524</f>
        <v>94166</v>
      </c>
      <c r="H496" s="107">
        <f>H497+H498+H499+H506+H507+H508+H509+H510+H511+H512+H513+H514+H521+H522+H523+H524</f>
        <v>234166</v>
      </c>
      <c r="I496" s="107">
        <f>I497+I498+I499+I506+I507+I508+I509+I510+I511+I512+I513+I514+I521+I522+I523+I524</f>
        <v>224166</v>
      </c>
      <c r="J496" s="107">
        <f>J497+J498+J499+J506+J507+J508+J509+J510+J511+J512+J513+J514+J521+J522+J523+J524</f>
        <v>104166</v>
      </c>
      <c r="K496" s="107">
        <f>K497+K498+K499+K506+K507+K508+K509+K510+K511+K512+K513+K514+K521+K522+K523+K524</f>
        <v>59166</v>
      </c>
      <c r="L496" s="107">
        <f>L497+L498+L499+L506+L507+L508+L509+L510+L511+L512+L513+L514+L521+L522+L523+L524</f>
        <v>4166</v>
      </c>
      <c r="M496" s="107">
        <f>M497+M498+M499+M506+M507+M508+M509+M510+M511+M512+M513+M514+M521+M522+M523+M524</f>
        <v>4166</v>
      </c>
      <c r="N496" s="107">
        <f>N497+N498+N499+N506+N507+N508+N509+N510+N511+N512+N513+N514+N521+N522+N523+N524</f>
        <v>59174</v>
      </c>
      <c r="O496" s="43">
        <f t="shared" si="44"/>
        <v>860000</v>
      </c>
    </row>
    <row r="497" spans="1:15" s="3" customFormat="1" ht="21">
      <c r="A497" s="127" t="s">
        <v>315</v>
      </c>
      <c r="B497" s="128">
        <v>50000</v>
      </c>
      <c r="C497" s="107">
        <v>4166</v>
      </c>
      <c r="D497" s="107">
        <v>4166</v>
      </c>
      <c r="E497" s="107">
        <v>4166</v>
      </c>
      <c r="F497" s="107">
        <v>4166</v>
      </c>
      <c r="G497" s="107">
        <v>4166</v>
      </c>
      <c r="H497" s="107">
        <v>4166</v>
      </c>
      <c r="I497" s="107">
        <v>4166</v>
      </c>
      <c r="J497" s="107">
        <v>4166</v>
      </c>
      <c r="K497" s="107">
        <v>4166</v>
      </c>
      <c r="L497" s="107">
        <v>4166</v>
      </c>
      <c r="M497" s="107">
        <v>4166</v>
      </c>
      <c r="N497" s="107">
        <v>4174</v>
      </c>
      <c r="O497" s="43">
        <f t="shared" si="44"/>
        <v>50000</v>
      </c>
    </row>
    <row r="498" spans="1:15" s="2" customFormat="1" ht="21" customHeight="1">
      <c r="A498" s="127" t="s">
        <v>356</v>
      </c>
      <c r="B498" s="110">
        <v>50000</v>
      </c>
      <c r="C498" s="107"/>
      <c r="D498" s="107"/>
      <c r="E498" s="107">
        <v>15000</v>
      </c>
      <c r="F498" s="107"/>
      <c r="G498" s="107"/>
      <c r="H498" s="107">
        <v>15000</v>
      </c>
      <c r="I498" s="107"/>
      <c r="J498" s="110"/>
      <c r="K498" s="107">
        <v>10000</v>
      </c>
      <c r="L498" s="107"/>
      <c r="M498" s="107"/>
      <c r="N498" s="107">
        <v>10000</v>
      </c>
      <c r="O498" s="43">
        <f t="shared" si="44"/>
        <v>50000</v>
      </c>
    </row>
    <row r="499" spans="1:15" s="2" customFormat="1" ht="60" customHeight="1">
      <c r="A499" s="153" t="s">
        <v>357</v>
      </c>
      <c r="B499" s="135">
        <v>50000</v>
      </c>
      <c r="C499" s="107"/>
      <c r="D499" s="107"/>
      <c r="E499" s="107"/>
      <c r="F499" s="107"/>
      <c r="G499" s="107"/>
      <c r="H499" s="107"/>
      <c r="I499" s="107">
        <v>50000</v>
      </c>
      <c r="J499" s="110"/>
      <c r="K499" s="107"/>
      <c r="L499" s="107"/>
      <c r="M499" s="107"/>
      <c r="N499" s="107"/>
      <c r="O499" s="43">
        <f t="shared" si="44"/>
        <v>50000</v>
      </c>
    </row>
    <row r="500" spans="1:15" s="2" customFormat="1" ht="23.25" customHeight="1">
      <c r="A500" s="179"/>
      <c r="B500" s="112"/>
      <c r="C500" s="111"/>
      <c r="D500" s="111"/>
      <c r="E500" s="111"/>
      <c r="F500" s="111"/>
      <c r="G500" s="111"/>
      <c r="H500" s="111"/>
      <c r="I500" s="111"/>
      <c r="J500" s="112"/>
      <c r="K500" s="111"/>
      <c r="L500" s="111"/>
      <c r="M500" s="111"/>
      <c r="N500" s="111"/>
      <c r="O500" s="43">
        <f t="shared" si="44"/>
        <v>0</v>
      </c>
    </row>
    <row r="501" spans="1:15" s="2" customFormat="1" ht="18.75" customHeight="1">
      <c r="A501" s="170" t="s">
        <v>38</v>
      </c>
      <c r="B501" s="169"/>
      <c r="C501" s="169"/>
      <c r="D501" s="169"/>
      <c r="E501" s="167" t="s">
        <v>39</v>
      </c>
      <c r="F501" s="167"/>
      <c r="G501" s="167"/>
      <c r="H501" s="168" t="s">
        <v>38</v>
      </c>
      <c r="I501" s="168" t="s">
        <v>10</v>
      </c>
      <c r="J501" s="168"/>
      <c r="K501" s="169"/>
      <c r="L501" s="168" t="s">
        <v>40</v>
      </c>
      <c r="M501" s="168"/>
      <c r="N501" s="73"/>
      <c r="O501" s="43" t="e">
        <f t="shared" si="44"/>
        <v>#VALUE!</v>
      </c>
    </row>
    <row r="502" spans="1:17" s="2" customFormat="1" ht="18.75" customHeight="1">
      <c r="A502" s="170"/>
      <c r="B502" s="241" t="s">
        <v>46</v>
      </c>
      <c r="C502" s="241"/>
      <c r="D502" s="241"/>
      <c r="E502" s="167"/>
      <c r="F502" s="167"/>
      <c r="G502" s="168"/>
      <c r="H502" s="168"/>
      <c r="I502" s="241" t="s">
        <v>41</v>
      </c>
      <c r="J502" s="241"/>
      <c r="K502" s="241"/>
      <c r="L502" s="167"/>
      <c r="M502" s="167"/>
      <c r="N502" s="73"/>
      <c r="O502" s="43" t="e">
        <f t="shared" si="44"/>
        <v>#VALUE!</v>
      </c>
      <c r="Q502" s="2" t="s">
        <v>10</v>
      </c>
    </row>
    <row r="503" spans="1:15" s="42" customFormat="1" ht="23.25" customHeight="1">
      <c r="A503" s="170" t="s">
        <v>42</v>
      </c>
      <c r="B503" s="242" t="s">
        <v>43</v>
      </c>
      <c r="C503" s="242"/>
      <c r="D503" s="242"/>
      <c r="E503" s="167"/>
      <c r="F503" s="167"/>
      <c r="G503" s="168"/>
      <c r="H503" s="168" t="s">
        <v>42</v>
      </c>
      <c r="I503" s="242" t="s">
        <v>44</v>
      </c>
      <c r="J503" s="242"/>
      <c r="K503" s="242"/>
      <c r="L503" s="171"/>
      <c r="M503" s="171"/>
      <c r="N503" s="73"/>
      <c r="O503" s="43" t="e">
        <f t="shared" si="44"/>
        <v>#VALUE!</v>
      </c>
    </row>
    <row r="504" spans="1:15" s="1" customFormat="1" ht="21">
      <c r="A504" s="243" t="s">
        <v>0</v>
      </c>
      <c r="B504" s="102" t="s">
        <v>1</v>
      </c>
      <c r="C504" s="259" t="s">
        <v>3</v>
      </c>
      <c r="D504" s="260"/>
      <c r="E504" s="261"/>
      <c r="F504" s="259" t="s">
        <v>4</v>
      </c>
      <c r="G504" s="260"/>
      <c r="H504" s="261"/>
      <c r="I504" s="259" t="s">
        <v>5</v>
      </c>
      <c r="J504" s="260"/>
      <c r="K504" s="261"/>
      <c r="L504" s="259" t="s">
        <v>6</v>
      </c>
      <c r="M504" s="260"/>
      <c r="N504" s="261"/>
      <c r="O504" s="43" t="e">
        <f t="shared" si="44"/>
        <v>#VALUE!</v>
      </c>
    </row>
    <row r="505" spans="1:15" s="3" customFormat="1" ht="21">
      <c r="A505" s="244"/>
      <c r="B505" s="102" t="s">
        <v>2</v>
      </c>
      <c r="C505" s="103" t="s">
        <v>180</v>
      </c>
      <c r="D505" s="103" t="s">
        <v>181</v>
      </c>
      <c r="E505" s="103" t="s">
        <v>182</v>
      </c>
      <c r="F505" s="103" t="s">
        <v>183</v>
      </c>
      <c r="G505" s="103" t="s">
        <v>184</v>
      </c>
      <c r="H505" s="104" t="s">
        <v>185</v>
      </c>
      <c r="I505" s="103" t="s">
        <v>186</v>
      </c>
      <c r="J505" s="103" t="s">
        <v>187</v>
      </c>
      <c r="K505" s="103" t="s">
        <v>188</v>
      </c>
      <c r="L505" s="103" t="s">
        <v>189</v>
      </c>
      <c r="M505" s="103" t="s">
        <v>190</v>
      </c>
      <c r="N505" s="103" t="s">
        <v>191</v>
      </c>
      <c r="O505" s="43" t="e">
        <f t="shared" si="44"/>
        <v>#VALUE!</v>
      </c>
    </row>
    <row r="506" spans="1:15" s="3" customFormat="1" ht="40.5" customHeight="1">
      <c r="A506" s="132" t="s">
        <v>358</v>
      </c>
      <c r="B506" s="110">
        <v>20000</v>
      </c>
      <c r="C506" s="107"/>
      <c r="D506" s="107"/>
      <c r="E506" s="107"/>
      <c r="F506" s="107"/>
      <c r="G506" s="107"/>
      <c r="H506" s="107">
        <v>20000</v>
      </c>
      <c r="I506" s="107"/>
      <c r="J506" s="107"/>
      <c r="K506" s="107"/>
      <c r="L506" s="107"/>
      <c r="M506" s="107"/>
      <c r="N506" s="107"/>
      <c r="O506" s="43">
        <f t="shared" si="44"/>
        <v>20000</v>
      </c>
    </row>
    <row r="507" spans="1:15" s="3" customFormat="1" ht="80.25" customHeight="1">
      <c r="A507" s="126" t="s">
        <v>359</v>
      </c>
      <c r="B507" s="110">
        <v>20000</v>
      </c>
      <c r="C507" s="107"/>
      <c r="D507" s="107"/>
      <c r="E507" s="107"/>
      <c r="F507" s="107"/>
      <c r="G507" s="107"/>
      <c r="H507" s="107"/>
      <c r="I507" s="107">
        <v>20000</v>
      </c>
      <c r="J507" s="107"/>
      <c r="K507" s="107"/>
      <c r="L507" s="107"/>
      <c r="M507" s="107"/>
      <c r="N507" s="107"/>
      <c r="O507" s="43">
        <f t="shared" si="44"/>
        <v>20000</v>
      </c>
    </row>
    <row r="508" spans="1:15" s="2" customFormat="1" ht="37.5">
      <c r="A508" s="126" t="s">
        <v>360</v>
      </c>
      <c r="B508" s="110">
        <v>20000</v>
      </c>
      <c r="C508" s="107"/>
      <c r="D508" s="107"/>
      <c r="E508" s="107"/>
      <c r="F508" s="107"/>
      <c r="G508" s="107">
        <v>20000</v>
      </c>
      <c r="H508" s="107"/>
      <c r="I508" s="107"/>
      <c r="J508" s="107"/>
      <c r="K508" s="107"/>
      <c r="L508" s="107"/>
      <c r="M508" s="107"/>
      <c r="N508" s="107"/>
      <c r="O508" s="43">
        <f t="shared" si="44"/>
        <v>20000</v>
      </c>
    </row>
    <row r="509" spans="1:15" s="2" customFormat="1" ht="56.25">
      <c r="A509" s="126" t="s">
        <v>361</v>
      </c>
      <c r="B509" s="110">
        <v>100000</v>
      </c>
      <c r="C509" s="107"/>
      <c r="D509" s="107"/>
      <c r="E509" s="107"/>
      <c r="F509" s="107"/>
      <c r="G509" s="107"/>
      <c r="H509" s="107"/>
      <c r="I509" s="107"/>
      <c r="J509" s="107">
        <v>100000</v>
      </c>
      <c r="K509" s="107"/>
      <c r="L509" s="107"/>
      <c r="M509" s="107"/>
      <c r="N509" s="107"/>
      <c r="O509" s="43">
        <f t="shared" si="44"/>
        <v>100000</v>
      </c>
    </row>
    <row r="510" spans="1:15" s="2" customFormat="1" ht="60.75" customHeight="1">
      <c r="A510" s="126" t="s">
        <v>362</v>
      </c>
      <c r="B510" s="110">
        <v>20000</v>
      </c>
      <c r="C510" s="107"/>
      <c r="D510" s="107"/>
      <c r="E510" s="107"/>
      <c r="F510" s="107"/>
      <c r="G510" s="107">
        <v>20000</v>
      </c>
      <c r="H510" s="107"/>
      <c r="I510" s="107"/>
      <c r="J510" s="107"/>
      <c r="K510" s="107"/>
      <c r="L510" s="107"/>
      <c r="M510" s="107"/>
      <c r="N510" s="107"/>
      <c r="O510" s="43">
        <f t="shared" si="44"/>
        <v>20000</v>
      </c>
    </row>
    <row r="511" spans="1:15" s="2" customFormat="1" ht="40.5" customHeight="1">
      <c r="A511" s="126" t="s">
        <v>363</v>
      </c>
      <c r="B511" s="110">
        <v>50000</v>
      </c>
      <c r="C511" s="107"/>
      <c r="D511" s="107"/>
      <c r="E511" s="107"/>
      <c r="F511" s="107"/>
      <c r="G511" s="107">
        <v>50000</v>
      </c>
      <c r="H511" s="107"/>
      <c r="I511" s="107"/>
      <c r="J511" s="107"/>
      <c r="K511" s="107"/>
      <c r="L511" s="107"/>
      <c r="M511" s="107"/>
      <c r="N511" s="107"/>
      <c r="O511" s="43">
        <f t="shared" si="44"/>
        <v>50000</v>
      </c>
    </row>
    <row r="512" spans="1:15" s="2" customFormat="1" ht="56.25">
      <c r="A512" s="126" t="s">
        <v>364</v>
      </c>
      <c r="B512" s="110">
        <v>50000</v>
      </c>
      <c r="C512" s="107"/>
      <c r="D512" s="107"/>
      <c r="E512" s="107"/>
      <c r="F512" s="107"/>
      <c r="G512" s="107"/>
      <c r="H512" s="107">
        <v>50000</v>
      </c>
      <c r="I512" s="107"/>
      <c r="J512" s="107"/>
      <c r="K512" s="107"/>
      <c r="L512" s="107"/>
      <c r="M512" s="107"/>
      <c r="N512" s="107"/>
      <c r="O512" s="43">
        <f t="shared" si="44"/>
        <v>50000</v>
      </c>
    </row>
    <row r="513" spans="1:15" s="2" customFormat="1" ht="21">
      <c r="A513" s="126" t="s">
        <v>365</v>
      </c>
      <c r="B513" s="110">
        <v>50000</v>
      </c>
      <c r="C513" s="107"/>
      <c r="D513" s="107"/>
      <c r="E513" s="107"/>
      <c r="F513" s="107"/>
      <c r="G513" s="107"/>
      <c r="H513" s="107"/>
      <c r="I513" s="107">
        <v>50000</v>
      </c>
      <c r="J513" s="107"/>
      <c r="K513" s="107"/>
      <c r="L513" s="107"/>
      <c r="M513" s="107"/>
      <c r="N513" s="107"/>
      <c r="O513" s="43">
        <f t="shared" si="44"/>
        <v>50000</v>
      </c>
    </row>
    <row r="514" spans="1:15" s="2" customFormat="1" ht="37.5">
      <c r="A514" s="126" t="s">
        <v>366</v>
      </c>
      <c r="B514" s="110">
        <v>50000</v>
      </c>
      <c r="C514" s="107"/>
      <c r="D514" s="107"/>
      <c r="E514" s="107"/>
      <c r="F514" s="107"/>
      <c r="G514" s="107"/>
      <c r="H514" s="107"/>
      <c r="I514" s="107">
        <v>50000</v>
      </c>
      <c r="J514" s="107"/>
      <c r="K514" s="107"/>
      <c r="L514" s="107"/>
      <c r="M514" s="107"/>
      <c r="N514" s="107"/>
      <c r="O514" s="43">
        <f t="shared" si="44"/>
        <v>50000</v>
      </c>
    </row>
    <row r="515" spans="1:15" s="41" customFormat="1" ht="21">
      <c r="A515" s="179"/>
      <c r="B515" s="112"/>
      <c r="C515" s="195"/>
      <c r="D515" s="195"/>
      <c r="E515" s="195"/>
      <c r="F515" s="195"/>
      <c r="G515" s="195"/>
      <c r="H515" s="195"/>
      <c r="I515" s="195"/>
      <c r="J515" s="196"/>
      <c r="K515" s="195"/>
      <c r="L515" s="195"/>
      <c r="M515" s="195"/>
      <c r="N515" s="195"/>
      <c r="O515" s="43">
        <f t="shared" si="44"/>
        <v>0</v>
      </c>
    </row>
    <row r="516" spans="1:17" s="19" customFormat="1" ht="21">
      <c r="A516" s="170" t="s">
        <v>38</v>
      </c>
      <c r="B516" s="169"/>
      <c r="C516" s="169"/>
      <c r="D516" s="169"/>
      <c r="E516" s="167" t="s">
        <v>39</v>
      </c>
      <c r="F516" s="167"/>
      <c r="G516" s="167"/>
      <c r="H516" s="168" t="s">
        <v>38</v>
      </c>
      <c r="I516" s="168" t="s">
        <v>10</v>
      </c>
      <c r="J516" s="168"/>
      <c r="K516" s="169"/>
      <c r="L516" s="168" t="s">
        <v>40</v>
      </c>
      <c r="M516" s="168"/>
      <c r="N516" s="180"/>
      <c r="O516" s="43" t="e">
        <f t="shared" si="44"/>
        <v>#VALUE!</v>
      </c>
      <c r="Q516" s="19" t="s">
        <v>10</v>
      </c>
    </row>
    <row r="517" spans="1:15" s="19" customFormat="1" ht="21">
      <c r="A517" s="170" t="s">
        <v>42</v>
      </c>
      <c r="B517" s="241" t="s">
        <v>46</v>
      </c>
      <c r="C517" s="241"/>
      <c r="D517" s="241"/>
      <c r="E517" s="167"/>
      <c r="F517" s="167"/>
      <c r="G517" s="168"/>
      <c r="H517" s="168"/>
      <c r="I517" s="241" t="s">
        <v>41</v>
      </c>
      <c r="J517" s="241"/>
      <c r="K517" s="241"/>
      <c r="L517" s="167"/>
      <c r="M517" s="167"/>
      <c r="N517" s="178"/>
      <c r="O517" s="43" t="e">
        <f t="shared" si="44"/>
        <v>#VALUE!</v>
      </c>
    </row>
    <row r="518" spans="1:15" s="19" customFormat="1" ht="21">
      <c r="A518" s="129"/>
      <c r="B518" s="242" t="s">
        <v>43</v>
      </c>
      <c r="C518" s="242"/>
      <c r="D518" s="242"/>
      <c r="E518" s="167"/>
      <c r="F518" s="167"/>
      <c r="G518" s="168"/>
      <c r="H518" s="168" t="s">
        <v>42</v>
      </c>
      <c r="I518" s="242" t="s">
        <v>44</v>
      </c>
      <c r="J518" s="242"/>
      <c r="K518" s="242"/>
      <c r="L518" s="171"/>
      <c r="M518" s="171"/>
      <c r="N518" s="111"/>
      <c r="O518" s="43" t="e">
        <f t="shared" si="44"/>
        <v>#VALUE!</v>
      </c>
    </row>
    <row r="519" spans="1:15" s="19" customFormat="1" ht="21">
      <c r="A519" s="243" t="s">
        <v>0</v>
      </c>
      <c r="B519" s="102" t="s">
        <v>1</v>
      </c>
      <c r="C519" s="259" t="s">
        <v>3</v>
      </c>
      <c r="D519" s="260"/>
      <c r="E519" s="261"/>
      <c r="F519" s="259" t="s">
        <v>4</v>
      </c>
      <c r="G519" s="260"/>
      <c r="H519" s="261"/>
      <c r="I519" s="259" t="s">
        <v>5</v>
      </c>
      <c r="J519" s="260"/>
      <c r="K519" s="261"/>
      <c r="L519" s="259" t="s">
        <v>6</v>
      </c>
      <c r="M519" s="260"/>
      <c r="N519" s="261"/>
      <c r="O519" s="43" t="e">
        <f t="shared" si="44"/>
        <v>#VALUE!</v>
      </c>
    </row>
    <row r="520" spans="1:15" s="19" customFormat="1" ht="78" customHeight="1">
      <c r="A520" s="244"/>
      <c r="B520" s="102" t="s">
        <v>2</v>
      </c>
      <c r="C520" s="103" t="s">
        <v>180</v>
      </c>
      <c r="D520" s="103" t="s">
        <v>181</v>
      </c>
      <c r="E520" s="103" t="s">
        <v>182</v>
      </c>
      <c r="F520" s="103" t="s">
        <v>183</v>
      </c>
      <c r="G520" s="103" t="s">
        <v>184</v>
      </c>
      <c r="H520" s="104" t="s">
        <v>185</v>
      </c>
      <c r="I520" s="103" t="s">
        <v>186</v>
      </c>
      <c r="J520" s="103" t="s">
        <v>187</v>
      </c>
      <c r="K520" s="103" t="s">
        <v>188</v>
      </c>
      <c r="L520" s="103" t="s">
        <v>189</v>
      </c>
      <c r="M520" s="103" t="s">
        <v>190</v>
      </c>
      <c r="N520" s="103" t="s">
        <v>191</v>
      </c>
      <c r="O520" s="43" t="e">
        <f t="shared" si="44"/>
        <v>#VALUE!</v>
      </c>
    </row>
    <row r="521" spans="1:15" s="19" customFormat="1" ht="39.75" customHeight="1">
      <c r="A521" s="132" t="s">
        <v>367</v>
      </c>
      <c r="B521" s="110">
        <v>100000</v>
      </c>
      <c r="C521" s="130"/>
      <c r="D521" s="130"/>
      <c r="E521" s="130"/>
      <c r="F521" s="130"/>
      <c r="G521" s="130"/>
      <c r="H521" s="133">
        <v>100000</v>
      </c>
      <c r="I521" s="130"/>
      <c r="J521" s="131"/>
      <c r="K521" s="130"/>
      <c r="L521" s="130"/>
      <c r="M521" s="130"/>
      <c r="N521" s="130"/>
      <c r="O521" s="43">
        <f t="shared" si="44"/>
        <v>100000</v>
      </c>
    </row>
    <row r="522" spans="1:15" s="19" customFormat="1" ht="42" customHeight="1">
      <c r="A522" s="132" t="s">
        <v>368</v>
      </c>
      <c r="B522" s="110">
        <v>50000</v>
      </c>
      <c r="C522" s="130"/>
      <c r="D522" s="130"/>
      <c r="E522" s="110"/>
      <c r="F522" s="130"/>
      <c r="G522" s="130"/>
      <c r="H522" s="110"/>
      <c r="I522" s="130">
        <v>50000</v>
      </c>
      <c r="J522" s="131"/>
      <c r="K522" s="130"/>
      <c r="L522" s="130"/>
      <c r="M522" s="130"/>
      <c r="N522" s="130"/>
      <c r="O522" s="43">
        <f t="shared" si="44"/>
        <v>50000</v>
      </c>
    </row>
    <row r="523" spans="1:15" s="19" customFormat="1" ht="23.25" customHeight="1">
      <c r="A523" s="132" t="s">
        <v>117</v>
      </c>
      <c r="B523" s="110">
        <v>100000</v>
      </c>
      <c r="C523" s="130"/>
      <c r="D523" s="130"/>
      <c r="E523" s="110">
        <v>25000</v>
      </c>
      <c r="F523" s="130"/>
      <c r="G523" s="133"/>
      <c r="H523" s="110">
        <v>25000</v>
      </c>
      <c r="I523" s="130"/>
      <c r="J523" s="131"/>
      <c r="K523" s="130">
        <v>25000</v>
      </c>
      <c r="L523" s="130"/>
      <c r="M523" s="130"/>
      <c r="N523" s="130">
        <v>25000</v>
      </c>
      <c r="O523" s="43">
        <f t="shared" si="44"/>
        <v>100000</v>
      </c>
    </row>
    <row r="524" spans="1:15" s="19" customFormat="1" ht="21">
      <c r="A524" s="132" t="s">
        <v>119</v>
      </c>
      <c r="B524" s="110">
        <v>80000</v>
      </c>
      <c r="C524" s="130"/>
      <c r="D524" s="130"/>
      <c r="E524" s="110">
        <v>20000</v>
      </c>
      <c r="F524" s="133"/>
      <c r="G524" s="130"/>
      <c r="H524" s="110">
        <v>20000</v>
      </c>
      <c r="I524" s="130"/>
      <c r="J524" s="131"/>
      <c r="K524" s="130">
        <v>20000</v>
      </c>
      <c r="L524" s="133"/>
      <c r="M524" s="130"/>
      <c r="N524" s="130">
        <v>20000</v>
      </c>
      <c r="O524" s="43">
        <f t="shared" si="44"/>
        <v>80000</v>
      </c>
    </row>
    <row r="525" spans="1:15" s="38" customFormat="1" ht="21">
      <c r="A525" s="132" t="s">
        <v>335</v>
      </c>
      <c r="B525" s="110">
        <f>B526+B527</f>
        <v>120000</v>
      </c>
      <c r="C525" s="130"/>
      <c r="D525" s="130"/>
      <c r="E525" s="110">
        <f>E526+E527</f>
        <v>30000</v>
      </c>
      <c r="F525" s="110"/>
      <c r="G525" s="110"/>
      <c r="H525" s="110">
        <f aca="true" t="shared" si="47" ref="H525:N525">H526+H527</f>
        <v>30000</v>
      </c>
      <c r="I525" s="110"/>
      <c r="J525" s="110"/>
      <c r="K525" s="110">
        <f t="shared" si="47"/>
        <v>30000</v>
      </c>
      <c r="L525" s="110"/>
      <c r="M525" s="110"/>
      <c r="N525" s="110">
        <f t="shared" si="47"/>
        <v>30000</v>
      </c>
      <c r="O525" s="43">
        <f t="shared" si="44"/>
        <v>120000</v>
      </c>
    </row>
    <row r="526" spans="1:15" s="38" customFormat="1" ht="21">
      <c r="A526" s="132" t="s">
        <v>120</v>
      </c>
      <c r="B526" s="110">
        <v>100000</v>
      </c>
      <c r="C526" s="130"/>
      <c r="D526" s="130"/>
      <c r="E526" s="110">
        <v>25000</v>
      </c>
      <c r="F526" s="133"/>
      <c r="G526" s="130"/>
      <c r="H526" s="110">
        <v>25000</v>
      </c>
      <c r="I526" s="133"/>
      <c r="J526" s="131"/>
      <c r="K526" s="130">
        <v>25000</v>
      </c>
      <c r="L526" s="133"/>
      <c r="M526" s="130"/>
      <c r="N526" s="130">
        <v>25000</v>
      </c>
      <c r="O526" s="43">
        <f t="shared" si="44"/>
        <v>100000</v>
      </c>
    </row>
    <row r="527" spans="1:15" s="38" customFormat="1" ht="21">
      <c r="A527" s="132" t="s">
        <v>122</v>
      </c>
      <c r="B527" s="110">
        <v>20000</v>
      </c>
      <c r="C527" s="130"/>
      <c r="D527" s="130"/>
      <c r="E527" s="110">
        <v>5000</v>
      </c>
      <c r="F527" s="130"/>
      <c r="G527" s="130"/>
      <c r="H527" s="110">
        <v>5000</v>
      </c>
      <c r="I527" s="130"/>
      <c r="J527" s="131"/>
      <c r="K527" s="130">
        <v>5000</v>
      </c>
      <c r="L527" s="130"/>
      <c r="M527" s="130"/>
      <c r="N527" s="130">
        <v>5000</v>
      </c>
      <c r="O527" s="43">
        <f t="shared" si="44"/>
        <v>20000</v>
      </c>
    </row>
    <row r="528" spans="1:15" s="38" customFormat="1" ht="19.5" customHeight="1">
      <c r="A528" s="132" t="s">
        <v>369</v>
      </c>
      <c r="B528" s="110">
        <v>15000</v>
      </c>
      <c r="C528" s="130"/>
      <c r="D528" s="130"/>
      <c r="E528" s="110">
        <v>15000</v>
      </c>
      <c r="F528" s="130"/>
      <c r="G528" s="130"/>
      <c r="H528" s="110"/>
      <c r="I528" s="130"/>
      <c r="J528" s="131"/>
      <c r="K528" s="130"/>
      <c r="L528" s="130"/>
      <c r="M528" s="130"/>
      <c r="N528" s="130"/>
      <c r="O528" s="43">
        <f t="shared" si="44"/>
        <v>15000</v>
      </c>
    </row>
    <row r="529" spans="1:15" s="38" customFormat="1" ht="37.5">
      <c r="A529" s="132" t="s">
        <v>370</v>
      </c>
      <c r="B529" s="110">
        <v>15000</v>
      </c>
      <c r="C529" s="130"/>
      <c r="D529" s="130"/>
      <c r="E529" s="130">
        <v>15000</v>
      </c>
      <c r="F529" s="130"/>
      <c r="G529" s="130"/>
      <c r="H529" s="130"/>
      <c r="I529" s="130"/>
      <c r="J529" s="131"/>
      <c r="K529" s="130"/>
      <c r="L529" s="130"/>
      <c r="M529" s="130"/>
      <c r="N529" s="130"/>
      <c r="O529" s="43">
        <f t="shared" si="44"/>
        <v>15000</v>
      </c>
    </row>
    <row r="530" spans="1:15" s="19" customFormat="1" ht="21">
      <c r="A530" s="132" t="s">
        <v>371</v>
      </c>
      <c r="B530" s="110">
        <v>100000</v>
      </c>
      <c r="C530" s="130"/>
      <c r="D530" s="130"/>
      <c r="E530" s="130">
        <v>20000</v>
      </c>
      <c r="F530" s="130"/>
      <c r="G530" s="130">
        <v>40000</v>
      </c>
      <c r="H530" s="130"/>
      <c r="I530" s="130"/>
      <c r="J530" s="131">
        <v>20000</v>
      </c>
      <c r="K530" s="130"/>
      <c r="L530" s="130"/>
      <c r="M530" s="130">
        <v>20000</v>
      </c>
      <c r="N530" s="130"/>
      <c r="O530" s="43">
        <f t="shared" si="44"/>
        <v>100000</v>
      </c>
    </row>
    <row r="531" spans="1:15" s="19" customFormat="1" ht="21">
      <c r="A531" s="132" t="s">
        <v>372</v>
      </c>
      <c r="B531" s="110">
        <v>100000</v>
      </c>
      <c r="C531" s="130"/>
      <c r="D531" s="130"/>
      <c r="E531" s="130">
        <v>20000</v>
      </c>
      <c r="F531" s="133"/>
      <c r="G531" s="130">
        <v>40000</v>
      </c>
      <c r="H531" s="130"/>
      <c r="I531" s="130"/>
      <c r="J531" s="131">
        <v>20000</v>
      </c>
      <c r="K531" s="130"/>
      <c r="L531" s="130"/>
      <c r="M531" s="130">
        <v>20000</v>
      </c>
      <c r="N531" s="130"/>
      <c r="O531" s="43">
        <f t="shared" si="44"/>
        <v>100000</v>
      </c>
    </row>
    <row r="532" spans="1:15" s="19" customFormat="1" ht="21">
      <c r="A532" s="210"/>
      <c r="B532" s="211"/>
      <c r="C532" s="212"/>
      <c r="D532" s="212"/>
      <c r="E532" s="212"/>
      <c r="F532" s="212"/>
      <c r="G532" s="212"/>
      <c r="H532" s="212"/>
      <c r="I532" s="212"/>
      <c r="J532" s="213"/>
      <c r="K532" s="212"/>
      <c r="L532" s="212"/>
      <c r="M532" s="212"/>
      <c r="N532" s="212"/>
      <c r="O532" s="43">
        <f t="shared" si="44"/>
        <v>0</v>
      </c>
    </row>
    <row r="533" spans="1:15" s="19" customFormat="1" ht="21">
      <c r="A533" s="179"/>
      <c r="B533" s="112"/>
      <c r="C533" s="195"/>
      <c r="D533" s="195"/>
      <c r="E533" s="195"/>
      <c r="F533" s="195"/>
      <c r="G533" s="195"/>
      <c r="H533" s="195"/>
      <c r="I533" s="195"/>
      <c r="J533" s="196"/>
      <c r="K533" s="195"/>
      <c r="L533" s="195"/>
      <c r="M533" s="195"/>
      <c r="N533" s="195"/>
      <c r="O533" s="43">
        <f t="shared" si="44"/>
        <v>0</v>
      </c>
    </row>
    <row r="534" spans="1:15" s="19" customFormat="1" ht="21">
      <c r="A534" s="179"/>
      <c r="B534" s="112"/>
      <c r="C534" s="195"/>
      <c r="D534" s="195"/>
      <c r="E534" s="195"/>
      <c r="F534" s="195"/>
      <c r="G534" s="195"/>
      <c r="H534" s="195"/>
      <c r="I534" s="195"/>
      <c r="J534" s="196"/>
      <c r="K534" s="195"/>
      <c r="L534" s="195"/>
      <c r="M534" s="195"/>
      <c r="N534" s="195"/>
      <c r="O534" s="43">
        <f t="shared" si="44"/>
        <v>0</v>
      </c>
    </row>
    <row r="535" spans="1:15" s="19" customFormat="1" ht="21">
      <c r="A535" s="170" t="s">
        <v>38</v>
      </c>
      <c r="B535" s="169"/>
      <c r="C535" s="169"/>
      <c r="D535" s="169"/>
      <c r="E535" s="167" t="s">
        <v>39</v>
      </c>
      <c r="F535" s="167"/>
      <c r="G535" s="167"/>
      <c r="H535" s="168" t="s">
        <v>38</v>
      </c>
      <c r="I535" s="168" t="s">
        <v>10</v>
      </c>
      <c r="J535" s="168"/>
      <c r="K535" s="169"/>
      <c r="L535" s="168" t="s">
        <v>40</v>
      </c>
      <c r="M535" s="168"/>
      <c r="N535" s="180"/>
      <c r="O535" s="43" t="e">
        <f t="shared" si="44"/>
        <v>#VALUE!</v>
      </c>
    </row>
    <row r="536" spans="1:15" s="19" customFormat="1" ht="21">
      <c r="A536" s="170" t="s">
        <v>42</v>
      </c>
      <c r="B536" s="241" t="s">
        <v>46</v>
      </c>
      <c r="C536" s="241"/>
      <c r="D536" s="241"/>
      <c r="E536" s="167"/>
      <c r="F536" s="167"/>
      <c r="G536" s="168"/>
      <c r="H536" s="168"/>
      <c r="I536" s="241" t="s">
        <v>41</v>
      </c>
      <c r="J536" s="241"/>
      <c r="K536" s="241"/>
      <c r="L536" s="167"/>
      <c r="M536" s="167"/>
      <c r="N536" s="178"/>
      <c r="O536" s="43" t="e">
        <f t="shared" si="44"/>
        <v>#VALUE!</v>
      </c>
    </row>
    <row r="537" spans="1:15" s="19" customFormat="1" ht="21">
      <c r="A537" s="129"/>
      <c r="B537" s="242" t="s">
        <v>43</v>
      </c>
      <c r="C537" s="242"/>
      <c r="D537" s="242"/>
      <c r="E537" s="167"/>
      <c r="F537" s="167"/>
      <c r="G537" s="168"/>
      <c r="H537" s="168" t="s">
        <v>42</v>
      </c>
      <c r="I537" s="242" t="s">
        <v>44</v>
      </c>
      <c r="J537" s="242"/>
      <c r="K537" s="242"/>
      <c r="L537" s="171"/>
      <c r="M537" s="171"/>
      <c r="N537" s="111"/>
      <c r="O537" s="43" t="e">
        <f t="shared" si="44"/>
        <v>#VALUE!</v>
      </c>
    </row>
    <row r="538" spans="1:15" s="19" customFormat="1" ht="21">
      <c r="A538" s="129"/>
      <c r="B538" s="172"/>
      <c r="C538" s="172"/>
      <c r="D538" s="172"/>
      <c r="E538" s="167"/>
      <c r="F538" s="167"/>
      <c r="G538" s="168"/>
      <c r="H538" s="168"/>
      <c r="I538" s="172"/>
      <c r="J538" s="172"/>
      <c r="K538" s="172"/>
      <c r="L538" s="171"/>
      <c r="M538" s="171"/>
      <c r="N538" s="111"/>
      <c r="O538" s="43">
        <f t="shared" si="44"/>
        <v>0</v>
      </c>
    </row>
    <row r="539" spans="1:15" s="19" customFormat="1" ht="21">
      <c r="A539" s="129"/>
      <c r="B539" s="172"/>
      <c r="C539" s="172"/>
      <c r="D539" s="172"/>
      <c r="E539" s="167"/>
      <c r="F539" s="167"/>
      <c r="G539" s="168"/>
      <c r="H539" s="168"/>
      <c r="I539" s="172"/>
      <c r="J539" s="172"/>
      <c r="K539" s="172"/>
      <c r="L539" s="171"/>
      <c r="M539" s="171"/>
      <c r="N539" s="111"/>
      <c r="O539" s="43"/>
    </row>
    <row r="540" spans="1:15" s="19" customFormat="1" ht="21">
      <c r="A540" s="264" t="s">
        <v>114</v>
      </c>
      <c r="B540" s="264"/>
      <c r="C540" s="264"/>
      <c r="D540" s="264"/>
      <c r="E540" s="264"/>
      <c r="F540" s="264"/>
      <c r="G540" s="264"/>
      <c r="H540" s="264"/>
      <c r="I540" s="264"/>
      <c r="J540" s="264"/>
      <c r="K540" s="264"/>
      <c r="L540" s="264"/>
      <c r="M540" s="264"/>
      <c r="N540" s="264"/>
      <c r="O540" s="43"/>
    </row>
    <row r="541" spans="1:15" s="19" customFormat="1" ht="21">
      <c r="A541" s="265" t="s">
        <v>390</v>
      </c>
      <c r="B541" s="265"/>
      <c r="C541" s="265"/>
      <c r="D541" s="265"/>
      <c r="E541" s="265"/>
      <c r="F541" s="265"/>
      <c r="G541" s="265"/>
      <c r="H541" s="265"/>
      <c r="I541" s="265"/>
      <c r="J541" s="265"/>
      <c r="K541" s="265"/>
      <c r="L541" s="265"/>
      <c r="M541" s="265"/>
      <c r="N541" s="265"/>
      <c r="O541" s="43">
        <f t="shared" si="44"/>
        <v>0</v>
      </c>
    </row>
    <row r="542" spans="1:15" s="19" customFormat="1" ht="21">
      <c r="A542" s="243" t="s">
        <v>0</v>
      </c>
      <c r="B542" s="102" t="s">
        <v>1</v>
      </c>
      <c r="C542" s="259" t="s">
        <v>3</v>
      </c>
      <c r="D542" s="260"/>
      <c r="E542" s="261"/>
      <c r="F542" s="259" t="s">
        <v>4</v>
      </c>
      <c r="G542" s="260"/>
      <c r="H542" s="261"/>
      <c r="I542" s="259" t="s">
        <v>5</v>
      </c>
      <c r="J542" s="260"/>
      <c r="K542" s="261"/>
      <c r="L542" s="259" t="s">
        <v>6</v>
      </c>
      <c r="M542" s="260"/>
      <c r="N542" s="261"/>
      <c r="O542" s="43" t="e">
        <f t="shared" si="44"/>
        <v>#VALUE!</v>
      </c>
    </row>
    <row r="543" spans="1:15" s="19" customFormat="1" ht="21">
      <c r="A543" s="244"/>
      <c r="B543" s="102" t="s">
        <v>2</v>
      </c>
      <c r="C543" s="103" t="s">
        <v>180</v>
      </c>
      <c r="D543" s="103" t="s">
        <v>181</v>
      </c>
      <c r="E543" s="103" t="s">
        <v>182</v>
      </c>
      <c r="F543" s="103" t="s">
        <v>183</v>
      </c>
      <c r="G543" s="103" t="s">
        <v>184</v>
      </c>
      <c r="H543" s="104" t="s">
        <v>185</v>
      </c>
      <c r="I543" s="103" t="s">
        <v>186</v>
      </c>
      <c r="J543" s="103" t="s">
        <v>187</v>
      </c>
      <c r="K543" s="103" t="s">
        <v>188</v>
      </c>
      <c r="L543" s="103" t="s">
        <v>189</v>
      </c>
      <c r="M543" s="103" t="s">
        <v>190</v>
      </c>
      <c r="N543" s="103" t="s">
        <v>191</v>
      </c>
      <c r="O543" s="43" t="e">
        <f t="shared" si="44"/>
        <v>#VALUE!</v>
      </c>
    </row>
    <row r="544" spans="1:15" s="19" customFormat="1" ht="21">
      <c r="A544" s="132" t="s">
        <v>374</v>
      </c>
      <c r="B544" s="110">
        <f>B545+B546+B547+B548+B549+B550+B551+B552+B554</f>
        <v>24197270</v>
      </c>
      <c r="C544" s="238">
        <f aca="true" t="shared" si="48" ref="C544:N544">C545+C546+C547+C548+C549+C550+C551+C552+C554</f>
        <v>1879166</v>
      </c>
      <c r="D544" s="110">
        <f t="shared" si="48"/>
        <v>1891436</v>
      </c>
      <c r="E544" s="238">
        <f t="shared" si="48"/>
        <v>2379166</v>
      </c>
      <c r="F544" s="110">
        <f t="shared" si="48"/>
        <v>1879166</v>
      </c>
      <c r="G544" s="110">
        <f t="shared" si="48"/>
        <v>1889166</v>
      </c>
      <c r="H544" s="238">
        <f t="shared" si="48"/>
        <v>1879166</v>
      </c>
      <c r="I544" s="110">
        <f t="shared" si="48"/>
        <v>2379166</v>
      </c>
      <c r="J544" s="110">
        <f t="shared" si="48"/>
        <v>1879166</v>
      </c>
      <c r="K544" s="110">
        <f t="shared" si="48"/>
        <v>1879166</v>
      </c>
      <c r="L544" s="110">
        <f t="shared" si="48"/>
        <v>1879166</v>
      </c>
      <c r="M544" s="110">
        <f t="shared" si="48"/>
        <v>2029166</v>
      </c>
      <c r="N544" s="110">
        <f t="shared" si="48"/>
        <v>2354174</v>
      </c>
      <c r="O544" s="43">
        <f t="shared" si="44"/>
        <v>24197270</v>
      </c>
    </row>
    <row r="545" spans="1:15" s="19" customFormat="1" ht="21">
      <c r="A545" s="132" t="s">
        <v>375</v>
      </c>
      <c r="B545" s="110">
        <v>300000</v>
      </c>
      <c r="C545" s="130">
        <v>25000</v>
      </c>
      <c r="D545" s="130">
        <v>25000</v>
      </c>
      <c r="E545" s="130">
        <v>25000</v>
      </c>
      <c r="F545" s="130">
        <v>25000</v>
      </c>
      <c r="G545" s="130">
        <v>25000</v>
      </c>
      <c r="H545" s="130">
        <v>25000</v>
      </c>
      <c r="I545" s="130">
        <v>25000</v>
      </c>
      <c r="J545" s="130">
        <v>25000</v>
      </c>
      <c r="K545" s="130">
        <v>25000</v>
      </c>
      <c r="L545" s="130">
        <v>25000</v>
      </c>
      <c r="M545" s="130">
        <v>25000</v>
      </c>
      <c r="N545" s="130">
        <v>25000</v>
      </c>
      <c r="O545" s="43">
        <f t="shared" si="44"/>
        <v>300000</v>
      </c>
    </row>
    <row r="546" spans="1:15" s="19" customFormat="1" ht="21">
      <c r="A546" s="132" t="s">
        <v>376</v>
      </c>
      <c r="B546" s="110">
        <v>12270</v>
      </c>
      <c r="C546" s="130"/>
      <c r="D546" s="130">
        <v>12270</v>
      </c>
      <c r="E546" s="130"/>
      <c r="F546" s="133"/>
      <c r="G546" s="130"/>
      <c r="H546" s="130"/>
      <c r="I546" s="130"/>
      <c r="J546" s="131"/>
      <c r="K546" s="130"/>
      <c r="L546" s="130"/>
      <c r="M546" s="130"/>
      <c r="N546" s="130"/>
      <c r="O546" s="43">
        <f t="shared" si="44"/>
        <v>12270</v>
      </c>
    </row>
    <row r="547" spans="1:15" s="19" customFormat="1" ht="21">
      <c r="A547" s="126" t="s">
        <v>377</v>
      </c>
      <c r="B547" s="110">
        <v>17000000</v>
      </c>
      <c r="C547" s="237">
        <v>1416666</v>
      </c>
      <c r="D547" s="237">
        <v>1416666</v>
      </c>
      <c r="E547" s="237">
        <v>1416666</v>
      </c>
      <c r="F547" s="237">
        <v>1416666</v>
      </c>
      <c r="G547" s="237">
        <v>1416666</v>
      </c>
      <c r="H547" s="237">
        <v>1416666</v>
      </c>
      <c r="I547" s="237">
        <v>1416666</v>
      </c>
      <c r="J547" s="237">
        <v>1416666</v>
      </c>
      <c r="K547" s="237">
        <v>1416666</v>
      </c>
      <c r="L547" s="237">
        <v>1416666</v>
      </c>
      <c r="M547" s="237">
        <v>1416666</v>
      </c>
      <c r="N547" s="237">
        <v>1416674</v>
      </c>
      <c r="O547" s="43">
        <f t="shared" si="44"/>
        <v>17000000</v>
      </c>
    </row>
    <row r="548" spans="1:15" s="38" customFormat="1" ht="21">
      <c r="A548" s="126" t="s">
        <v>378</v>
      </c>
      <c r="B548" s="135">
        <v>5100000</v>
      </c>
      <c r="C548" s="136">
        <v>425000</v>
      </c>
      <c r="D548" s="136">
        <v>425000</v>
      </c>
      <c r="E548" s="136">
        <v>425000</v>
      </c>
      <c r="F548" s="136">
        <v>425000</v>
      </c>
      <c r="G548" s="136">
        <v>425000</v>
      </c>
      <c r="H548" s="136">
        <v>425000</v>
      </c>
      <c r="I548" s="136">
        <v>425000</v>
      </c>
      <c r="J548" s="136">
        <v>425000</v>
      </c>
      <c r="K548" s="136">
        <v>425000</v>
      </c>
      <c r="L548" s="136">
        <v>425000</v>
      </c>
      <c r="M548" s="136">
        <v>425000</v>
      </c>
      <c r="N548" s="136">
        <v>425000</v>
      </c>
      <c r="O548" s="43">
        <f t="shared" si="44"/>
        <v>5100000</v>
      </c>
    </row>
    <row r="549" spans="1:15" s="38" customFormat="1" ht="21">
      <c r="A549" s="126" t="s">
        <v>379</v>
      </c>
      <c r="B549" s="135">
        <v>150000</v>
      </c>
      <c r="C549" s="136">
        <v>12500</v>
      </c>
      <c r="D549" s="136">
        <v>12500</v>
      </c>
      <c r="E549" s="136">
        <v>12500</v>
      </c>
      <c r="F549" s="136">
        <v>12500</v>
      </c>
      <c r="G549" s="136">
        <v>12500</v>
      </c>
      <c r="H549" s="136">
        <v>12500</v>
      </c>
      <c r="I549" s="136">
        <v>12500</v>
      </c>
      <c r="J549" s="136">
        <v>12500</v>
      </c>
      <c r="K549" s="136">
        <v>12500</v>
      </c>
      <c r="L549" s="136">
        <v>12500</v>
      </c>
      <c r="M549" s="136">
        <v>12500</v>
      </c>
      <c r="N549" s="136">
        <v>12500</v>
      </c>
      <c r="O549" s="43">
        <f t="shared" si="44"/>
        <v>150000</v>
      </c>
    </row>
    <row r="550" spans="1:15" s="38" customFormat="1" ht="21">
      <c r="A550" s="132" t="s">
        <v>380</v>
      </c>
      <c r="B550" s="110">
        <v>150000</v>
      </c>
      <c r="C550" s="133"/>
      <c r="D550" s="133"/>
      <c r="E550" s="133"/>
      <c r="F550" s="133"/>
      <c r="G550" s="133"/>
      <c r="H550" s="133"/>
      <c r="I550" s="133"/>
      <c r="J550" s="134"/>
      <c r="K550" s="133"/>
      <c r="L550" s="133"/>
      <c r="M550" s="133">
        <v>150000</v>
      </c>
      <c r="N550" s="133"/>
      <c r="O550" s="43">
        <f>C550+D550+E550+F550+G550+H550+I550+J550+K550+L550+M550+N550</f>
        <v>150000</v>
      </c>
    </row>
    <row r="551" spans="1:15" s="38" customFormat="1" ht="37.5">
      <c r="A551" s="132" t="s">
        <v>381</v>
      </c>
      <c r="B551" s="110">
        <v>1460000</v>
      </c>
      <c r="C551" s="133"/>
      <c r="D551" s="133"/>
      <c r="E551" s="133">
        <v>500000</v>
      </c>
      <c r="F551" s="133"/>
      <c r="G551" s="133"/>
      <c r="H551" s="133"/>
      <c r="I551" s="133">
        <v>500000</v>
      </c>
      <c r="J551" s="134"/>
      <c r="K551" s="133"/>
      <c r="L551" s="133"/>
      <c r="M551" s="133"/>
      <c r="N551" s="133">
        <v>460000</v>
      </c>
      <c r="O551" s="43">
        <f>C551+D551+E551+F551+G551+H551+I551+J551+K551+L551+M551+N551</f>
        <v>1460000</v>
      </c>
    </row>
    <row r="552" spans="1:15" s="38" customFormat="1" ht="21">
      <c r="A552" s="132" t="s">
        <v>382</v>
      </c>
      <c r="B552" s="110">
        <v>10000</v>
      </c>
      <c r="C552" s="133"/>
      <c r="D552" s="133"/>
      <c r="E552" s="133"/>
      <c r="F552" s="133"/>
      <c r="G552" s="133">
        <v>10000</v>
      </c>
      <c r="H552" s="133"/>
      <c r="I552" s="133"/>
      <c r="J552" s="134"/>
      <c r="K552" s="133"/>
      <c r="L552" s="133"/>
      <c r="M552" s="133"/>
      <c r="N552" s="133"/>
      <c r="O552" s="43">
        <f>C552+D552+E552+F552+G552+H552+I552+J552+K552+L552+M552+N552</f>
        <v>10000</v>
      </c>
    </row>
    <row r="553" spans="1:15" s="38" customFormat="1" ht="37.5">
      <c r="A553" s="132" t="s">
        <v>383</v>
      </c>
      <c r="B553" s="110">
        <v>354585</v>
      </c>
      <c r="C553" s="133"/>
      <c r="D553" s="133">
        <v>354585</v>
      </c>
      <c r="E553" s="133"/>
      <c r="F553" s="133"/>
      <c r="G553" s="133"/>
      <c r="H553" s="133"/>
      <c r="I553" s="133"/>
      <c r="J553" s="134"/>
      <c r="K553" s="133"/>
      <c r="L553" s="133"/>
      <c r="M553" s="133"/>
      <c r="N553" s="133"/>
      <c r="O553" s="43">
        <f>C553+D553+E553+F553+G553+H553+I553+J553+K553+L553+M553+N553</f>
        <v>354585</v>
      </c>
    </row>
    <row r="554" spans="1:15" s="38" customFormat="1" ht="56.25">
      <c r="A554" s="132" t="s">
        <v>384</v>
      </c>
      <c r="B554" s="110">
        <v>15000</v>
      </c>
      <c r="C554" s="133"/>
      <c r="D554" s="133"/>
      <c r="E554" s="133"/>
      <c r="F554" s="133"/>
      <c r="G554" s="133"/>
      <c r="H554" s="133"/>
      <c r="I554" s="133"/>
      <c r="J554" s="134"/>
      <c r="K554" s="133"/>
      <c r="L554" s="133"/>
      <c r="M554" s="133"/>
      <c r="N554" s="133">
        <v>15000</v>
      </c>
      <c r="O554" s="43">
        <f>C554+D554+E554+F554+G554+H554+I554+J554+K554+L554+M554+N554</f>
        <v>15000</v>
      </c>
    </row>
    <row r="555" spans="1:15" s="38" customFormat="1" ht="21">
      <c r="A555" s="179"/>
      <c r="B555" s="112"/>
      <c r="C555" s="180"/>
      <c r="D555" s="180"/>
      <c r="E555" s="180"/>
      <c r="F555" s="180"/>
      <c r="G555" s="180"/>
      <c r="H555" s="180"/>
      <c r="I555" s="180"/>
      <c r="J555" s="181"/>
      <c r="K555" s="180"/>
      <c r="L555" s="180"/>
      <c r="M555" s="180"/>
      <c r="N555" s="180"/>
      <c r="O555" s="70"/>
    </row>
    <row r="556" spans="1:15" s="38" customFormat="1" ht="21">
      <c r="A556" s="179"/>
      <c r="B556" s="112"/>
      <c r="C556" s="180"/>
      <c r="D556" s="180"/>
      <c r="E556" s="180"/>
      <c r="F556" s="180"/>
      <c r="G556" s="180"/>
      <c r="H556" s="180"/>
      <c r="I556" s="180"/>
      <c r="J556" s="181"/>
      <c r="K556" s="180"/>
      <c r="L556" s="180"/>
      <c r="M556" s="180"/>
      <c r="N556" s="180"/>
      <c r="O556" s="70"/>
    </row>
    <row r="557" spans="1:15" s="38" customFormat="1" ht="21">
      <c r="A557" s="170" t="s">
        <v>38</v>
      </c>
      <c r="B557" s="169"/>
      <c r="C557" s="169"/>
      <c r="D557" s="169"/>
      <c r="E557" s="167" t="s">
        <v>39</v>
      </c>
      <c r="F557" s="167"/>
      <c r="G557" s="167"/>
      <c r="H557" s="168" t="s">
        <v>38</v>
      </c>
      <c r="I557" s="168" t="s">
        <v>10</v>
      </c>
      <c r="J557" s="168"/>
      <c r="K557" s="169"/>
      <c r="L557" s="168" t="s">
        <v>40</v>
      </c>
      <c r="M557" s="168"/>
      <c r="N557" s="180"/>
      <c r="O557" s="70"/>
    </row>
    <row r="558" spans="1:15" s="19" customFormat="1" ht="21">
      <c r="A558" s="170" t="s">
        <v>42</v>
      </c>
      <c r="B558" s="241" t="s">
        <v>46</v>
      </c>
      <c r="C558" s="241"/>
      <c r="D558" s="241"/>
      <c r="E558" s="167"/>
      <c r="F558" s="167"/>
      <c r="G558" s="168"/>
      <c r="H558" s="168"/>
      <c r="I558" s="241" t="s">
        <v>41</v>
      </c>
      <c r="J558" s="241"/>
      <c r="K558" s="241"/>
      <c r="L558" s="167"/>
      <c r="M558" s="167"/>
      <c r="N558" s="178"/>
      <c r="O558" s="68">
        <f>C544+D544+E544+F544+G544+H544+I544+J544+K544+L544+M544+N544</f>
        <v>24197270</v>
      </c>
    </row>
    <row r="559" spans="1:15" s="19" customFormat="1" ht="21">
      <c r="A559" s="129"/>
      <c r="B559" s="242" t="s">
        <v>43</v>
      </c>
      <c r="C559" s="242"/>
      <c r="D559" s="242"/>
      <c r="E559" s="167"/>
      <c r="F559" s="167"/>
      <c r="G559" s="168"/>
      <c r="H559" s="168" t="s">
        <v>42</v>
      </c>
      <c r="I559" s="242" t="s">
        <v>44</v>
      </c>
      <c r="J559" s="242"/>
      <c r="K559" s="242"/>
      <c r="L559" s="171"/>
      <c r="M559" s="171"/>
      <c r="N559" s="111"/>
      <c r="O559" s="68">
        <f>B545</f>
        <v>300000</v>
      </c>
    </row>
    <row r="560" spans="1:15" s="19" customFormat="1" ht="21">
      <c r="A560" s="129"/>
      <c r="B560" s="172"/>
      <c r="C560" s="172"/>
      <c r="D560" s="172"/>
      <c r="E560" s="167"/>
      <c r="F560" s="167"/>
      <c r="G560" s="168"/>
      <c r="H560" s="168"/>
      <c r="I560" s="172"/>
      <c r="J560" s="172"/>
      <c r="K560" s="172"/>
      <c r="L560" s="171"/>
      <c r="M560" s="171"/>
      <c r="N560" s="111"/>
      <c r="O560" s="68">
        <f>C546+D546+E546+F546+G546+H546+I546+J546+K546+L546+M546+N546</f>
        <v>12270</v>
      </c>
    </row>
    <row r="561" spans="1:15" s="19" customFormat="1" ht="20.25" customHeight="1">
      <c r="A561" s="129"/>
      <c r="B561" s="172"/>
      <c r="C561" s="172"/>
      <c r="D561" s="172"/>
      <c r="E561" s="167"/>
      <c r="F561" s="167"/>
      <c r="G561" s="168"/>
      <c r="H561" s="168"/>
      <c r="I561" s="172"/>
      <c r="J561" s="172"/>
      <c r="K561" s="172"/>
      <c r="L561" s="171"/>
      <c r="M561" s="171"/>
      <c r="N561" s="111"/>
      <c r="O561" s="67">
        <f>SUM(C547:N547)</f>
        <v>17000000</v>
      </c>
    </row>
    <row r="562" spans="1:15" s="19" customFormat="1" ht="21.75" customHeight="1">
      <c r="A562" s="129"/>
      <c r="B562" s="172"/>
      <c r="C562" s="172"/>
      <c r="D562" s="172"/>
      <c r="E562" s="167"/>
      <c r="F562" s="167"/>
      <c r="G562" s="168"/>
      <c r="H562" s="168"/>
      <c r="I562" s="172"/>
      <c r="J562" s="172"/>
      <c r="K562" s="172"/>
      <c r="L562" s="171"/>
      <c r="M562" s="171"/>
      <c r="N562" s="111"/>
      <c r="O562" s="67">
        <f>SUM(C548:N548)</f>
        <v>5100000</v>
      </c>
    </row>
    <row r="563" spans="1:15" s="19" customFormat="1" ht="21.75" customHeight="1">
      <c r="A563" s="129"/>
      <c r="B563" s="172"/>
      <c r="C563" s="172"/>
      <c r="D563" s="172"/>
      <c r="E563" s="167"/>
      <c r="F563" s="167"/>
      <c r="G563" s="168"/>
      <c r="H563" s="168"/>
      <c r="I563" s="172"/>
      <c r="J563" s="172"/>
      <c r="K563" s="172"/>
      <c r="L563" s="171"/>
      <c r="M563" s="171"/>
      <c r="N563" s="111"/>
      <c r="O563" s="67">
        <f>SUM(C549:N549)</f>
        <v>150000</v>
      </c>
    </row>
    <row r="564" spans="1:15" s="19" customFormat="1" ht="21.75" customHeight="1">
      <c r="A564" s="129"/>
      <c r="B564" s="172"/>
      <c r="C564" s="172"/>
      <c r="D564" s="172"/>
      <c r="E564" s="167"/>
      <c r="F564" s="167"/>
      <c r="G564" s="168"/>
      <c r="H564" s="168"/>
      <c r="I564" s="172"/>
      <c r="J564" s="172"/>
      <c r="K564" s="172"/>
      <c r="L564" s="171"/>
      <c r="M564" s="171"/>
      <c r="N564" s="111"/>
      <c r="O564" s="67"/>
    </row>
    <row r="565" spans="1:15" s="32" customFormat="1" ht="21">
      <c r="A565" s="7"/>
      <c r="B565" s="5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33"/>
    </row>
    <row r="566" spans="1:15" s="32" customFormat="1" ht="21">
      <c r="A566" s="7"/>
      <c r="B566" s="5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33"/>
    </row>
    <row r="567" spans="1:15" s="32" customFormat="1" ht="21">
      <c r="A567" s="7"/>
      <c r="B567" s="5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66"/>
    </row>
    <row r="568" spans="1:15" s="32" customFormat="1" ht="21" hidden="1">
      <c r="A568" s="7"/>
      <c r="B568" s="5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34"/>
    </row>
    <row r="569" spans="1:15" s="32" customFormat="1" ht="21">
      <c r="A569" s="7"/>
      <c r="B569" s="5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34"/>
    </row>
  </sheetData>
  <sheetProtection/>
  <mergeCells count="275">
    <mergeCell ref="A481:N481"/>
    <mergeCell ref="A540:N540"/>
    <mergeCell ref="A541:N541"/>
    <mergeCell ref="A210:N210"/>
    <mergeCell ref="B361:D361"/>
    <mergeCell ref="I361:K361"/>
    <mergeCell ref="A362:N362"/>
    <mergeCell ref="A363:N363"/>
    <mergeCell ref="A480:N480"/>
    <mergeCell ref="L542:N542"/>
    <mergeCell ref="B558:D558"/>
    <mergeCell ref="I558:K558"/>
    <mergeCell ref="B559:D559"/>
    <mergeCell ref="I559:K559"/>
    <mergeCell ref="B142:D142"/>
    <mergeCell ref="I142:K142"/>
    <mergeCell ref="A143:N143"/>
    <mergeCell ref="A144:N144"/>
    <mergeCell ref="A209:N209"/>
    <mergeCell ref="B536:D536"/>
    <mergeCell ref="I536:K536"/>
    <mergeCell ref="B537:D537"/>
    <mergeCell ref="I537:K537"/>
    <mergeCell ref="A542:A543"/>
    <mergeCell ref="C542:E542"/>
    <mergeCell ref="F542:H542"/>
    <mergeCell ref="I542:K542"/>
    <mergeCell ref="L504:N504"/>
    <mergeCell ref="B517:D517"/>
    <mergeCell ref="I517:K517"/>
    <mergeCell ref="B518:D518"/>
    <mergeCell ref="I518:K518"/>
    <mergeCell ref="A519:A520"/>
    <mergeCell ref="C519:E519"/>
    <mergeCell ref="F519:H519"/>
    <mergeCell ref="I519:K519"/>
    <mergeCell ref="L519:N519"/>
    <mergeCell ref="B503:D503"/>
    <mergeCell ref="I503:K503"/>
    <mergeCell ref="A504:A505"/>
    <mergeCell ref="C504:E504"/>
    <mergeCell ref="F504:H504"/>
    <mergeCell ref="I504:K504"/>
    <mergeCell ref="A482:A483"/>
    <mergeCell ref="C482:E482"/>
    <mergeCell ref="F482:H482"/>
    <mergeCell ref="I482:K482"/>
    <mergeCell ref="L482:N482"/>
    <mergeCell ref="B502:D502"/>
    <mergeCell ref="I502:K502"/>
    <mergeCell ref="B470:D470"/>
    <mergeCell ref="I470:K470"/>
    <mergeCell ref="B472:D472"/>
    <mergeCell ref="I472:K472"/>
    <mergeCell ref="B473:D473"/>
    <mergeCell ref="I473:K473"/>
    <mergeCell ref="L444:N444"/>
    <mergeCell ref="B461:D461"/>
    <mergeCell ref="I461:K461"/>
    <mergeCell ref="B462:D462"/>
    <mergeCell ref="I462:K462"/>
    <mergeCell ref="A463:A464"/>
    <mergeCell ref="C463:E463"/>
    <mergeCell ref="F463:H463"/>
    <mergeCell ref="I463:K463"/>
    <mergeCell ref="L463:N463"/>
    <mergeCell ref="B442:D442"/>
    <mergeCell ref="I442:K442"/>
    <mergeCell ref="B443:D443"/>
    <mergeCell ref="I443:K443"/>
    <mergeCell ref="A444:A445"/>
    <mergeCell ref="C444:E444"/>
    <mergeCell ref="F444:H444"/>
    <mergeCell ref="I444:K444"/>
    <mergeCell ref="L403:N403"/>
    <mergeCell ref="B424:D424"/>
    <mergeCell ref="I424:K424"/>
    <mergeCell ref="B425:D425"/>
    <mergeCell ref="I425:K425"/>
    <mergeCell ref="A426:A427"/>
    <mergeCell ref="C426:E426"/>
    <mergeCell ref="F426:H426"/>
    <mergeCell ref="I426:K426"/>
    <mergeCell ref="L426:N426"/>
    <mergeCell ref="B401:D401"/>
    <mergeCell ref="I401:K401"/>
    <mergeCell ref="B402:D402"/>
    <mergeCell ref="I402:K402"/>
    <mergeCell ref="A403:A404"/>
    <mergeCell ref="C403:E403"/>
    <mergeCell ref="F403:H403"/>
    <mergeCell ref="I403:K403"/>
    <mergeCell ref="L364:N364"/>
    <mergeCell ref="B385:D385"/>
    <mergeCell ref="I385:K385"/>
    <mergeCell ref="B386:D386"/>
    <mergeCell ref="I386:K386"/>
    <mergeCell ref="A387:A388"/>
    <mergeCell ref="C387:E387"/>
    <mergeCell ref="F387:H387"/>
    <mergeCell ref="I387:K387"/>
    <mergeCell ref="L387:N387"/>
    <mergeCell ref="B360:D360"/>
    <mergeCell ref="I360:K360"/>
    <mergeCell ref="A364:A365"/>
    <mergeCell ref="C364:E364"/>
    <mergeCell ref="F364:H364"/>
    <mergeCell ref="I364:K364"/>
    <mergeCell ref="L329:N329"/>
    <mergeCell ref="B343:D343"/>
    <mergeCell ref="I343:K343"/>
    <mergeCell ref="B344:D344"/>
    <mergeCell ref="I344:K344"/>
    <mergeCell ref="A345:A346"/>
    <mergeCell ref="C345:E345"/>
    <mergeCell ref="F345:H345"/>
    <mergeCell ref="I345:K345"/>
    <mergeCell ref="L345:N345"/>
    <mergeCell ref="B327:D327"/>
    <mergeCell ref="I327:K327"/>
    <mergeCell ref="B328:D328"/>
    <mergeCell ref="I328:K328"/>
    <mergeCell ref="A329:A330"/>
    <mergeCell ref="C329:E329"/>
    <mergeCell ref="F329:H329"/>
    <mergeCell ref="I329:K329"/>
    <mergeCell ref="L299:N299"/>
    <mergeCell ref="B312:D312"/>
    <mergeCell ref="I312:K312"/>
    <mergeCell ref="B313:D313"/>
    <mergeCell ref="I313:K313"/>
    <mergeCell ref="A314:A315"/>
    <mergeCell ref="C314:E314"/>
    <mergeCell ref="F314:H314"/>
    <mergeCell ref="I314:K314"/>
    <mergeCell ref="L314:N314"/>
    <mergeCell ref="B297:D297"/>
    <mergeCell ref="I297:K297"/>
    <mergeCell ref="B298:D298"/>
    <mergeCell ref="I298:K298"/>
    <mergeCell ref="A299:A300"/>
    <mergeCell ref="C299:E299"/>
    <mergeCell ref="F299:H299"/>
    <mergeCell ref="I299:K299"/>
    <mergeCell ref="L273:N273"/>
    <mergeCell ref="B283:D283"/>
    <mergeCell ref="I283:K283"/>
    <mergeCell ref="B284:D284"/>
    <mergeCell ref="I284:K284"/>
    <mergeCell ref="A285:A286"/>
    <mergeCell ref="C285:E285"/>
    <mergeCell ref="F285:H285"/>
    <mergeCell ref="I285:K285"/>
    <mergeCell ref="L285:N285"/>
    <mergeCell ref="B271:D271"/>
    <mergeCell ref="I271:K271"/>
    <mergeCell ref="B272:D272"/>
    <mergeCell ref="I272:K272"/>
    <mergeCell ref="A273:A274"/>
    <mergeCell ref="C273:E273"/>
    <mergeCell ref="F273:H273"/>
    <mergeCell ref="I273:K273"/>
    <mergeCell ref="L234:N234"/>
    <mergeCell ref="B257:D257"/>
    <mergeCell ref="I257:K257"/>
    <mergeCell ref="B258:D258"/>
    <mergeCell ref="I258:K258"/>
    <mergeCell ref="A259:A260"/>
    <mergeCell ref="C259:E259"/>
    <mergeCell ref="F259:H259"/>
    <mergeCell ref="I259:K259"/>
    <mergeCell ref="L259:N259"/>
    <mergeCell ref="B232:D232"/>
    <mergeCell ref="I232:K232"/>
    <mergeCell ref="B233:D233"/>
    <mergeCell ref="I233:K233"/>
    <mergeCell ref="A234:A235"/>
    <mergeCell ref="C234:E234"/>
    <mergeCell ref="F234:H234"/>
    <mergeCell ref="I234:K234"/>
    <mergeCell ref="L185:N185"/>
    <mergeCell ref="B195:D195"/>
    <mergeCell ref="I195:K195"/>
    <mergeCell ref="B196:D196"/>
    <mergeCell ref="I196:K196"/>
    <mergeCell ref="A211:A212"/>
    <mergeCell ref="C211:E211"/>
    <mergeCell ref="F211:H211"/>
    <mergeCell ref="I211:K211"/>
    <mergeCell ref="L211:N211"/>
    <mergeCell ref="B183:D183"/>
    <mergeCell ref="I183:K183"/>
    <mergeCell ref="B184:D184"/>
    <mergeCell ref="I184:K184"/>
    <mergeCell ref="A185:A186"/>
    <mergeCell ref="C185:E185"/>
    <mergeCell ref="F185:H185"/>
    <mergeCell ref="I185:K185"/>
    <mergeCell ref="L145:N145"/>
    <mergeCell ref="B162:D162"/>
    <mergeCell ref="I162:K162"/>
    <mergeCell ref="B163:D163"/>
    <mergeCell ref="I163:K163"/>
    <mergeCell ref="A164:A165"/>
    <mergeCell ref="C164:E164"/>
    <mergeCell ref="F164:H164"/>
    <mergeCell ref="I164:K164"/>
    <mergeCell ref="L164:N164"/>
    <mergeCell ref="B141:D141"/>
    <mergeCell ref="I141:K141"/>
    <mergeCell ref="A145:A146"/>
    <mergeCell ref="C145:E145"/>
    <mergeCell ref="F145:H145"/>
    <mergeCell ref="I145:K145"/>
    <mergeCell ref="L107:N107"/>
    <mergeCell ref="B122:D122"/>
    <mergeCell ref="I122:K122"/>
    <mergeCell ref="B123:D123"/>
    <mergeCell ref="I123:K123"/>
    <mergeCell ref="A124:A125"/>
    <mergeCell ref="C124:E124"/>
    <mergeCell ref="F124:H124"/>
    <mergeCell ref="I124:K124"/>
    <mergeCell ref="L124:N124"/>
    <mergeCell ref="B105:D105"/>
    <mergeCell ref="I105:K105"/>
    <mergeCell ref="B106:D106"/>
    <mergeCell ref="I106:K106"/>
    <mergeCell ref="A107:A108"/>
    <mergeCell ref="C107:E107"/>
    <mergeCell ref="F107:H107"/>
    <mergeCell ref="I107:K107"/>
    <mergeCell ref="L62:N62"/>
    <mergeCell ref="B86:D86"/>
    <mergeCell ref="I86:K86"/>
    <mergeCell ref="B87:D87"/>
    <mergeCell ref="I87:K87"/>
    <mergeCell ref="A88:A89"/>
    <mergeCell ref="C88:E88"/>
    <mergeCell ref="F88:H88"/>
    <mergeCell ref="I88:K88"/>
    <mergeCell ref="L88:N88"/>
    <mergeCell ref="B60:D60"/>
    <mergeCell ref="I60:K60"/>
    <mergeCell ref="B61:D61"/>
    <mergeCell ref="I61:K61"/>
    <mergeCell ref="A62:A63"/>
    <mergeCell ref="C62:E62"/>
    <mergeCell ref="F62:H62"/>
    <mergeCell ref="I62:K62"/>
    <mergeCell ref="L22:N22"/>
    <mergeCell ref="B39:D39"/>
    <mergeCell ref="I39:K39"/>
    <mergeCell ref="B40:D40"/>
    <mergeCell ref="I40:K40"/>
    <mergeCell ref="A41:A42"/>
    <mergeCell ref="C41:E41"/>
    <mergeCell ref="F41:H41"/>
    <mergeCell ref="I41:K41"/>
    <mergeCell ref="L41:N41"/>
    <mergeCell ref="B20:D20"/>
    <mergeCell ref="I20:K20"/>
    <mergeCell ref="B21:D21"/>
    <mergeCell ref="I21:K21"/>
    <mergeCell ref="A22:A23"/>
    <mergeCell ref="C22:E22"/>
    <mergeCell ref="F22:H22"/>
    <mergeCell ref="I22:K22"/>
    <mergeCell ref="A1:N1"/>
    <mergeCell ref="A2:N2"/>
    <mergeCell ref="A3:A4"/>
    <mergeCell ref="C3:E3"/>
    <mergeCell ref="F3:H3"/>
    <mergeCell ref="I3:K3"/>
    <mergeCell ref="L3:N3"/>
  </mergeCells>
  <printOptions/>
  <pageMargins left="0.24" right="0.15" top="0.7" bottom="0.19" header="0.68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ADMIN</cp:lastModifiedBy>
  <cp:lastPrinted>2019-11-15T04:21:10Z</cp:lastPrinted>
  <dcterms:created xsi:type="dcterms:W3CDTF">2007-05-17T06:37:04Z</dcterms:created>
  <dcterms:modified xsi:type="dcterms:W3CDTF">2019-11-15T04:32:24Z</dcterms:modified>
  <cp:category/>
  <cp:version/>
  <cp:contentType/>
  <cp:contentStatus/>
</cp:coreProperties>
</file>